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<sst xmlns="http://schemas.openxmlformats.org/spreadsheetml/2006/main" count="95" uniqueCount="92">
  <si>
    <t>№ маршрута</t>
  </si>
  <si>
    <t>Направление маршрута</t>
  </si>
  <si>
    <t>Протяженность оборотного рейса, км</t>
  </si>
  <si>
    <t>Количество транспортных средств, ед.</t>
  </si>
  <si>
    <t>Протяженность марш-та, км</t>
  </si>
  <si>
    <t>Итого</t>
  </si>
  <si>
    <t>№ п/п</t>
  </si>
  <si>
    <t xml:space="preserve"> ост."рынок "Новый город" - ул.Вокзальная - ост."с/т "Магнитострой"</t>
  </si>
  <si>
    <t>ост."Водонапорная башня" – ул.Советская – ул.Грязнова - Южный переход - ул.Кирова - ост."Комсомольская пл." - пр.Пушкина – ост."Самстрой" - ост."Поля Орошения"</t>
  </si>
  <si>
    <t>ост."Привокзальная площадь" – пр.Ленина – пр.Металлургов - Центральный переход - ул.Кирова - ост."Комсомольская пл." - пр.Пушкина - ост."Самстрой"</t>
  </si>
  <si>
    <t>ост."Самстрой" - пр.Пушкина - ост."Комсомольская пл." - ул.Кирова – Южный переход - ул.Грязнова – пр.К.Маркса - ул.Вокзальная - ост."Крольчатник"</t>
  </si>
  <si>
    <t>ост."Водонапорная башня" - ул.Комсомольская - ул.Строителей - ул.Октябрьская – ул.Гагарина – пр.К.Маркса – ул.Грязнова – Южный  переход – ул.Кирова - ост."Комсомольская пл." - пр.Пушкина – ул.Шоссейная – ул.Лазника - ост."Куйбас"</t>
  </si>
  <si>
    <t>ост."рынок "Новый город" - ул.Вокзальная - ост."с/т "Металлург-2"</t>
  </si>
  <si>
    <t>Список сокращений:</t>
  </si>
  <si>
    <t>ост. - остановка</t>
  </si>
  <si>
    <t>ул. - улица</t>
  </si>
  <si>
    <t>пл. - площадь</t>
  </si>
  <si>
    <t>УПТК - управление произведственно-технического контроля</t>
  </si>
  <si>
    <t>ост. "рынок "Радуга вкуса" - ул.Лесопарковая - ост."с/т "Дружба"</t>
  </si>
  <si>
    <t>ост."рынок "Радуга вкуса" - ост."с/т " им. Мичурина"</t>
  </si>
  <si>
    <t>ост. "Полевая" - ост. "с/т "Коммунальщик"</t>
  </si>
  <si>
    <t>ост. "ЛПЦ" - ост. "с/т "Калибровщик"</t>
  </si>
  <si>
    <t>ост. "Привокзальная площадь" - ул.Московская - ост. "с/т "Цементник"</t>
  </si>
  <si>
    <t>ост. "рынок "Новый город" - ул.Вокзальная - ост. "с/т "Метизник"</t>
  </si>
  <si>
    <t>ост. "рынок "Радуга вкуса" - ост. "с/т "Металлург - 6,7"</t>
  </si>
  <si>
    <t>ост. "Привокзальная площадь" - ул.Московская - ул.Цементная - ост. "с/т "Березовая роща"</t>
  </si>
  <si>
    <t>ост. "Художественная школа" - Казачья переправа - ост. "с/т "Коммунальщик"</t>
  </si>
  <si>
    <t>ост. "Полевая" - ост. "с/т "Богатый остров"</t>
  </si>
  <si>
    <t>2</t>
  </si>
  <si>
    <t>Норм. время оборотного рейса со стоянкой,  мин.</t>
  </si>
  <si>
    <t>пос. Нежный - ост."АЗС "Красная" - ул.Лесопарковая - ул.Советская – ул.Советской Армии – прК.Маркса - ул.Грязнова – Южный переход - ул.Кирова - ост."Комсомольская пл." - пр.Пушкина - ост."Самстрой"</t>
  </si>
  <si>
    <t xml:space="preserve">ост."Художественная школа" - Казачья переправа - ост. "с/т "Богатый остров" </t>
  </si>
  <si>
    <t>Примечание:</t>
  </si>
  <si>
    <t>ост.АЗС"Шурави" – ул.Вокзальная – пр.Ленина – ул. Гагарина - пр. К.Маркса - ул.Грязнова – Южный переход – ост."Комсомольская пл." – пр.Пушкина – ул.Полевая – ост."ЯВ 48/18" - ост. "с/т. "Горняк"</t>
  </si>
  <si>
    <t>с/т. Метизник - ост."АЗС"Шурави" - ул.Советская - ул.Грязнова – Южный переход – ул.Кирова – ул.Маяковского – пр.Пушкина – ул.Кирова - ост."пос.Димитрова" - ост. "с/т"Калибровщик-1"</t>
  </si>
  <si>
    <t>Маршрутная сеть транспортного обслуживания населения в границах города Магнитогорска автомобильным транспортом на 2011-2016 годы</t>
  </si>
  <si>
    <t>Maксимальное             количество категории М2</t>
  </si>
  <si>
    <t>Минимальное                 количество категории М3</t>
  </si>
  <si>
    <t>Maксимальное количество транспортных средств</t>
  </si>
  <si>
    <t>Mинимальная           общая пассажиро -вместимость транспортных средств</t>
  </si>
  <si>
    <t>к/п "ул.Советская, 225/1" – ул.Советская – ул.Завенягина - пр.К.Маркса - ул.Грязнова – Южный переход – ул.Кирова - ост."Комсомольская пл." - ост."Самстрой"</t>
  </si>
  <si>
    <t>ост."ул.Бестужева, 58"  – ул.Енисейская - ул.Гагарина – ул.Лесопарковая – ул.Грязнова – ул.Суворова – ул.Гагарина – пр.Ленина – ост."Привокзальная пл."</t>
  </si>
  <si>
    <t xml:space="preserve">к/п"ул.Советская, 225/1" – ул.Советская - ул.Завенягина – пр.К.Маркса – ул.Гагарина – пр.Ленина – ост."Привокзальная пл." </t>
  </si>
  <si>
    <t>к/п"ул.Советская, 225/1" - ул.Советская – ул.Труда – пр.К.Маркса – Казачья переправа – ул.Маяковского – ост."Самстрой"</t>
  </si>
  <si>
    <t xml:space="preserve">к/п"ул.Советская, 225/1" – ул.Советская - ул.50-летия Магнитки – пр.К.Маркса - Казачья переправа - пр.Пушкина - ост."Комсомольская пл." – ул.Кирова - Южный переход - пр.К.Маркса – ул.Завенягина - ул.Советская - к/п"Советская, 225/1" </t>
  </si>
  <si>
    <t>пос. «Нежный» – ул.Гагарина – пр.К.Маркса – ул.Труда – ул.50-летия Магнитки – шоссе Западное – пос. «Нежный»</t>
  </si>
  <si>
    <t>ост."ул.Труда, 51" – ул.Тевосяна - ул.Зеленый Лог - ул.Советская – ул.Труда – пр.Ленина - ул.Московская - пр.К.Маркса – ул.Вокзальная - ул.Н.Шишка - ул.Московская – ост."пос.Цемзавод" – ост."пос.Супряк"</t>
  </si>
  <si>
    <t>ост."ул.Коробова, 18" - бул.Сиреневый – ул.Калмыкова – ул.Труда – ул.Советская - ул.Московская - Северный переход - ост. МКЗ – ост."ЛПЦ"</t>
  </si>
  <si>
    <t>к/п"ул.Тевосяна, 31" - ул.Зеленый лог - ул.Советская – ул.50-летия Магнитки – пр.К.Маркса - ул.Труда – пр.Ленина – ул.Вокзальная - ост."АЗС "Шурави"</t>
  </si>
  <si>
    <t>к/п"ул.Советская, 225/1" - ул.Советская - ул.Завенягина – пр.К.Маркса - ул.Гагарина - ул.Октябрьская - ул.Строителей - ул.Н.Шишка – Северный переход – ост."МКЗ" - ост. Товарная</t>
  </si>
  <si>
    <t>ост."ул.Коробова, 18" - бул.Сиреневый – ул.Калмыкова - ул.Труда – пр.Ленина – Южный переход – ул.Кирова - ост."Комсомольская пл." - пр.Пушкина – ост."ЯВ 48/18"(М3 на ост. Самстрой)</t>
  </si>
  <si>
    <t>к/п"ул.Калмыкова, 16" - ул.Калмыкова - ул.Труда – пр.К.Маркса - ул.Грязнова - ул.Советская - ул.Гагарина – ост."пос.Западный-2"</t>
  </si>
  <si>
    <t>ост."ул.Жемчужная, 19" - бул.Сиреневый - пр.К.Маркса - ул.Гагарина – ул.Октябрьская - ул.Строителей – пр.Ленина – ул.Вокзальная - ост."АЗС"Шурави"</t>
  </si>
  <si>
    <t>к/п"ул.Тевосяна, 31" - ул.Зеленый Лог – ул.50-летия Магнитки - ул.Тевосяна - ул.Труда - ул.Советская – ул.Вокзальная – ост."Привокзальная пл."</t>
  </si>
  <si>
    <t>к/п"ул.Советская, 225/1" - ул.Советская – ул.50-летия Магнитки – пр.К.Маркса - ост."Привокзальная пл." - ост."АЗС"Шурави"</t>
  </si>
  <si>
    <t>к/п"ул.Советская, 225/1" - ул.50-летия Магнитки - ул.Тевосяна – ул.Труда – пр.К.Маркса - ул.Грязнова – Южный переход - ост."Металлургов" - Центральный переход - пр.Металлургов - пл.Ленина</t>
  </si>
  <si>
    <t>ост."Тевосяна, 11" - ул.50-летия Магнитки – пр.К.Маркса - ул.Грязнова – Южный переход - ул.Кирова – пос. Димитрова - ост. Товарная</t>
  </si>
  <si>
    <t>ост."ул.Жемчужная, 19" - ул.Калмыкова - ул.Труда – пр.К.Маркса - ул.Завенягина – Казачья переправа - ул.Маяковского – ул.Чкалова – ул.8 Марта – ост."РИС"</t>
  </si>
  <si>
    <t>к/п"ул.Калмыкова, 16" – ул.Калмыкова – ул.Труда – пр.К.Маркса – ул.Вокзальная – ост."АЗС «Шурави» - ост. "с/т "Метизник"</t>
  </si>
  <si>
    <t>к/п"ул.Калмыкова, 16" - ул.Калмыкова - ул.Труда – пр.К.Маркса - ул.Вокзальная - пр.Ленина - ул.Московская – Северный переход – ул.Бахметьева – ост."Элеватор"</t>
  </si>
  <si>
    <t xml:space="preserve">ост."ул.Жемчужная, 19" - ост."ВКХ" - бул.Сиреневый - пр.К.Маркса - ул.Вокзальная - ост."АЗС"Шурави" </t>
  </si>
  <si>
    <t>ост."ул.Жукова, 23" - ул.50 летия Магнитки - пр.К.Маркса - ул.Завенягина - Казачья переправа - ул.Маяковского - пр.Пушкина - ул.Кирова - ул.9 Мая - ул.Бахметьева - ул.Тарасенко - ост."Элеватор"</t>
  </si>
  <si>
    <t>1. Количество транспортных средств категории М2 на маршруте не может быть больше указанного в графе 6 «Maксимальное количество категории М2», количество транспортных средств категории М3 на маршруте не может быть меньше указанного в графе 7 «Mинимальное количество категории М3», общее количество транспортных средств на маршруте не может быть больше указанного в графе 8 «Максимальное количество транспортных средств», а общая вместимость транспортных средств не может быть меньше указанной в графе 9 «Mинимальная общая пассажировместимость» (показатель «Общая пассажировместимость» рассчитывается исходя из нормативной пассажировместимости транспортного средства категории М2 – 13 чел., категории М3 – 18 чел, умноженных на количество транспортных средств соответствующей категории).</t>
  </si>
  <si>
    <t xml:space="preserve"> 2. В летний период (с 16 апреля по 16 октября) на городских сезонных (садовых) автобусных маршрутах №№ 8, 11, 12, 14, 23, 25, 26, 27, 28, 29, 30, 34,  35, 38 перевозки выполняются  ежедневно. В зимний период (с 1 января по 15 апреля, с 17 октября по 31 декабря) на маршрутах №№ 14, 25, 29, 38 перевозки выполняются в выходные и праздничные дни, на маршрутах №№ 8, 11, 12, 23, 26, 27, 28, 30, 34,  35 перевозки не выполняются. На маршрутах №№ 22, 36, 37, 39, 50,51, 53, 55, 56 перевозки осуществялются до конечных пунктов, расположенных в садовых товариществах, в зимний период (с 1 января по 15 апреля, с 17 октября по 31 декабря) в выходные и праздничные дни, в летний период (с 16 апреля по 16 октября) ежедневно.</t>
  </si>
  <si>
    <t>ост. - остановка;</t>
  </si>
  <si>
    <t>ул. - улица;</t>
  </si>
  <si>
    <t>пл. - площадь;</t>
  </si>
  <si>
    <t>пр. - проспект;</t>
  </si>
  <si>
    <t>к/п - конечный пункт;</t>
  </si>
  <si>
    <t>пос. - поселок;</t>
  </si>
  <si>
    <t>бул. - бульвар;</t>
  </si>
  <si>
    <t>с/т - садовое товарищество;</t>
  </si>
  <si>
    <t>ЛПЦ - листопрокатный цех;</t>
  </si>
  <si>
    <t>АЗС - автозаправочная станция;</t>
  </si>
  <si>
    <t>МКЗ - Магнитогорский калибровочный завод;</t>
  </si>
  <si>
    <t>РИС - ремонтно-испытательная станция;</t>
  </si>
  <si>
    <t>УТВЕРЖДЕНА</t>
  </si>
  <si>
    <t>Решением  Магнитогорского городского</t>
  </si>
  <si>
    <t>Собрания депутатов от 28 июня 2011 года №120</t>
  </si>
  <si>
    <t>ост. "с/т "им.Мичурина" - ул.Тевосяна,31" - ул.Зеленый Лог - ул.Советская - ул.Труда – пр.К.Маркса – ул.Правды – пр.Ленина – ул.Октябрьская – ул.Строителей – ул.Н.Шишка – ост."УПТК"</t>
  </si>
  <si>
    <t>ост."ул.Коробова, 18" - бул.Сиреневый - ул.Калмыкова - ул.Труда - пр.Ленина – ост."Привокзальная пл." - ост."АЗС"Шурави"</t>
  </si>
  <si>
    <t>к/п"ул.Советская, 225/1" - ул.Советская - ул.Завенягина – пр.К.Маркса - ул.Гагарина - ул.Октябрьская - ул.Строителей – пр.Ленина  – ост."Привокзальная пл."- ост.АЗС"Шурави"</t>
  </si>
  <si>
    <t>ост."Художественная школа" - Казачья переправа - ост."с/т "Горняк" - ост."с/т "Зеленая долина"</t>
  </si>
  <si>
    <t>к/п"ул.Калмыкова, 16" - ул.Калмыкова – ул.Труда - пр.К.Маркса - ул.Гагарина - пр.Ленина - ул.Вокзальная - пр.К.Маркса – ул.Московская – ул.Советская - ул.Вокзальная - ост."АЗС "Шурави" - ост. "с/т. "Металлург-2"</t>
  </si>
  <si>
    <t>к/п"ул.Калмыкова, 16" - ул.Калмыкова - ул.Труда – пр.Ленина – ул.Октябрьская - ул.Строителей - ул.Н.Шишка - Северный переход – ост."ЛПЦ" - ост. "с/т. "Калибровщик"</t>
  </si>
  <si>
    <t>ост."ул.Тевосяна, 11" – ул.Труда – пр.К.Маркса – ул.Вокзальная - ост."АЗС "Шурави"- ост. "с/т "Металлург-2"</t>
  </si>
  <si>
    <t>ост."ул.Тевосяна, 11" – ул.Труда - пр.К.Маркса – ул.Грязнова – Южный переход – ул.Кирова - ост."Комсомольская пл." - пр.Пушкина - ул.Полевая - ост."ЯВ 48/18"</t>
  </si>
  <si>
    <t>к/п"ул.Тевосяна, 31" - ул.Тевосяна - ул.Труда - ул.Советская - ул.Грязнова – пр.К.Маркса – ул.Гагарина - ул.Октябрьская - ул.Строителей - ул.Н.Шишка - Северный переход - ост."ЛПЦ" - ост. "с/т. "Калибровщик"</t>
  </si>
  <si>
    <t>ост."ул.Тевосяна, 11" – ул.Труда – пр.К.Маркса – ул.Грязнова – ул.Советская – ул.Вокзальная – пр.К.Маркса – ул.Первомайская – ул.Герцена – ул.Суворова – ДЖАЗ МОЛЛ - ул. Суворова - ул.Московская – ул.Советская – ул.Грязнова – пр.К.Маркса – ул.Труда – ост."ул.Тевосяна, 11"</t>
  </si>
  <si>
    <t>ост."ул.Коробова, 18" - бул.Сиреневый - ул.Калмыкова – ул.Труда - ул.Советская – ул.Вокзальная - ост."с/т "Строитель-6"</t>
  </si>
  <si>
    <t>к/п"ул.Калмыкова, 16" - ул.Калмыкова - ул.Труда – пр.К.Маркса - ул.Грязнова - Южный переход - ул.Кирова - ул.9 Мая - ул.Локомотивная - ост."ЛПЦ"- ост. "с/т. "Калибровщик"</t>
  </si>
  <si>
    <t>ост. "Коробова, 18" - бул. Сиреневый - ул. Калмыкова - ул. Труда - пр. Ленина - ул. Грязнова - пр. К. Маркса - Привокзальная пл. - АЗС "Шурави"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</si>
</sst>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;[Red]0.0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/>
    </xf>
    <xf numFmtId="1" fontId="3" fillId="0" borderId="10" xfId="0" applyNumberFormat="1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distributed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distributed"/>
    </xf>
    <xf numFmtId="0" fontId="4" fillId="0" borderId="0" xfId="0" applyFont="1" applyFill="1" applyAlignment="1">
      <alignment vertical="distributed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 vertical="distributed"/>
    </xf>
    <xf numFmtId="0" fontId="10" fillId="0" borderId="0" xfId="0" applyFont="1" applyFill="1" applyAlignment="1">
      <alignment horizontal="center" vertical="distributed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justify" wrapText="1" shrinkToFit="1"/>
    </xf>
    <xf numFmtId="0" fontId="10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Normal="130" zoomScaleSheetLayoutView="100" workbookViewId="0" topLeftCell="A1">
      <selection activeCell="A4" sqref="A4:J4"/>
    </sheetView>
  </sheetViews>
  <sheetFormatPr defaultColWidth="9.00390625" defaultRowHeight="12.75"/>
  <cols>
    <col min="1" max="1" width="4.125" style="4" customWidth="1"/>
    <col min="2" max="2" width="8.875" style="4" customWidth="1"/>
    <col min="3" max="3" width="68.00390625" style="17" customWidth="1"/>
    <col min="4" max="4" width="0.12890625" style="17" hidden="1" customWidth="1"/>
    <col min="5" max="5" width="13.625" style="17" customWidth="1"/>
    <col min="6" max="6" width="11.375" style="17" customWidth="1"/>
    <col min="7" max="7" width="13.75390625" style="4" customWidth="1"/>
    <col min="8" max="8" width="13.125" style="4" customWidth="1"/>
    <col min="9" max="9" width="16.875" style="4" customWidth="1"/>
    <col min="10" max="10" width="15.375" style="4" customWidth="1"/>
    <col min="11" max="16384" width="9.125" style="4" customWidth="1"/>
  </cols>
  <sheetData>
    <row r="1" spans="1:10" ht="15" customHeight="1">
      <c r="A1" s="2"/>
      <c r="B1" s="2"/>
      <c r="C1" s="3"/>
      <c r="D1" s="3"/>
      <c r="E1" s="26"/>
      <c r="F1" s="27"/>
      <c r="G1" s="27"/>
      <c r="H1" s="42" t="s">
        <v>76</v>
      </c>
      <c r="I1" s="42"/>
      <c r="J1" s="42"/>
    </row>
    <row r="2" spans="1:10" ht="15" customHeight="1">
      <c r="A2" s="2"/>
      <c r="B2" s="2"/>
      <c r="C2" s="3"/>
      <c r="D2" s="3"/>
      <c r="E2" s="26"/>
      <c r="F2" s="27"/>
      <c r="G2" s="27"/>
      <c r="H2" s="42" t="s">
        <v>77</v>
      </c>
      <c r="I2" s="42"/>
      <c r="J2" s="42"/>
    </row>
    <row r="3" spans="1:10" ht="16.5" customHeight="1">
      <c r="A3" s="2"/>
      <c r="B3" s="2"/>
      <c r="C3" s="5"/>
      <c r="D3" s="5"/>
      <c r="E3" s="27"/>
      <c r="F3" s="27"/>
      <c r="G3" s="27"/>
      <c r="H3" s="42" t="s">
        <v>78</v>
      </c>
      <c r="I3" s="42"/>
      <c r="J3" s="42"/>
    </row>
    <row r="4" spans="1:10" ht="39.75" customHeight="1">
      <c r="A4" s="43" t="s">
        <v>35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s="8" customFormat="1" ht="30.75" customHeight="1">
      <c r="A5" s="34" t="s">
        <v>6</v>
      </c>
      <c r="B5" s="37" t="s">
        <v>0</v>
      </c>
      <c r="C5" s="37" t="s">
        <v>1</v>
      </c>
      <c r="D5" s="34" t="s">
        <v>4</v>
      </c>
      <c r="E5" s="34" t="s">
        <v>2</v>
      </c>
      <c r="F5" s="34" t="s">
        <v>29</v>
      </c>
      <c r="G5" s="37" t="s">
        <v>3</v>
      </c>
      <c r="H5" s="37"/>
      <c r="I5" s="37"/>
      <c r="J5" s="37" t="s">
        <v>39</v>
      </c>
      <c r="K5" s="7"/>
    </row>
    <row r="6" spans="1:11" s="8" customFormat="1" ht="65.25" customHeight="1">
      <c r="A6" s="40"/>
      <c r="B6" s="41"/>
      <c r="C6" s="37"/>
      <c r="D6" s="36"/>
      <c r="E6" s="36"/>
      <c r="F6" s="35"/>
      <c r="G6" s="21" t="s">
        <v>36</v>
      </c>
      <c r="H6" s="21" t="s">
        <v>37</v>
      </c>
      <c r="I6" s="21" t="s">
        <v>38</v>
      </c>
      <c r="J6" s="37"/>
      <c r="K6" s="7"/>
    </row>
    <row r="7" spans="1:11" s="8" customFormat="1" ht="13.5">
      <c r="A7" s="22">
        <v>1</v>
      </c>
      <c r="B7" s="23">
        <v>2</v>
      </c>
      <c r="C7" s="23">
        <v>3</v>
      </c>
      <c r="D7" s="24"/>
      <c r="E7" s="23">
        <v>4</v>
      </c>
      <c r="F7" s="23">
        <v>5</v>
      </c>
      <c r="G7" s="21">
        <v>6</v>
      </c>
      <c r="H7" s="21">
        <v>7</v>
      </c>
      <c r="I7" s="21">
        <v>8</v>
      </c>
      <c r="J7" s="25">
        <v>9</v>
      </c>
      <c r="K7" s="7"/>
    </row>
    <row r="8" spans="1:11" ht="48" customHeight="1">
      <c r="A8" s="20">
        <v>1</v>
      </c>
      <c r="B8" s="9">
        <v>1</v>
      </c>
      <c r="C8" s="1" t="s">
        <v>8</v>
      </c>
      <c r="D8" s="10">
        <v>18.6</v>
      </c>
      <c r="E8" s="10">
        <f>15.9*2</f>
        <v>31.8</v>
      </c>
      <c r="F8" s="11">
        <f>E8/21.5*60+10</f>
        <v>98.74418604651163</v>
      </c>
      <c r="G8" s="9">
        <v>25</v>
      </c>
      <c r="H8" s="9">
        <v>0</v>
      </c>
      <c r="I8" s="10">
        <f>G8+H8</f>
        <v>25</v>
      </c>
      <c r="J8" s="11">
        <f>G8*13+H8*18</f>
        <v>325</v>
      </c>
      <c r="K8" s="12"/>
    </row>
    <row r="9" spans="1:11" ht="48.75" customHeight="1">
      <c r="A9" s="20">
        <v>2</v>
      </c>
      <c r="B9" s="9">
        <v>2</v>
      </c>
      <c r="C9" s="1" t="s">
        <v>9</v>
      </c>
      <c r="D9" s="10">
        <v>17.7</v>
      </c>
      <c r="E9" s="10">
        <v>35.4</v>
      </c>
      <c r="F9" s="11">
        <f>E9/21.5*60+10</f>
        <v>108.7906976744186</v>
      </c>
      <c r="G9" s="9">
        <v>5</v>
      </c>
      <c r="H9" s="9">
        <v>4</v>
      </c>
      <c r="I9" s="10">
        <f aca="true" t="shared" si="0" ref="I9:I61">G9+H9</f>
        <v>9</v>
      </c>
      <c r="J9" s="11">
        <f aca="true" t="shared" si="1" ref="J9:J62">G9*13+H9*18</f>
        <v>137</v>
      </c>
      <c r="K9" s="12"/>
    </row>
    <row r="10" spans="1:11" ht="46.5" customHeight="1">
      <c r="A10" s="20">
        <v>3</v>
      </c>
      <c r="B10" s="9">
        <v>3</v>
      </c>
      <c r="C10" s="1" t="s">
        <v>40</v>
      </c>
      <c r="D10" s="10">
        <v>18.4</v>
      </c>
      <c r="E10" s="10">
        <f>14.1*2</f>
        <v>28.2</v>
      </c>
      <c r="F10" s="11">
        <f aca="true" t="shared" si="2" ref="F10:F62">E10/21.5*60+10</f>
        <v>88.69767441860465</v>
      </c>
      <c r="G10" s="9">
        <v>25</v>
      </c>
      <c r="H10" s="9">
        <v>3</v>
      </c>
      <c r="I10" s="10">
        <f t="shared" si="0"/>
        <v>28</v>
      </c>
      <c r="J10" s="11">
        <f t="shared" si="1"/>
        <v>379</v>
      </c>
      <c r="K10" s="12"/>
    </row>
    <row r="11" spans="1:11" ht="47.25">
      <c r="A11" s="20">
        <v>4</v>
      </c>
      <c r="B11" s="9">
        <v>5</v>
      </c>
      <c r="C11" s="1" t="s">
        <v>41</v>
      </c>
      <c r="D11" s="10">
        <v>9.8</v>
      </c>
      <c r="E11" s="10">
        <f>10.4*2</f>
        <v>20.8</v>
      </c>
      <c r="F11" s="11">
        <f t="shared" si="2"/>
        <v>68.04651162790697</v>
      </c>
      <c r="G11" s="9">
        <v>15</v>
      </c>
      <c r="H11" s="9">
        <v>0</v>
      </c>
      <c r="I11" s="10">
        <f t="shared" si="0"/>
        <v>15</v>
      </c>
      <c r="J11" s="11">
        <f t="shared" si="1"/>
        <v>195</v>
      </c>
      <c r="K11" s="12"/>
    </row>
    <row r="12" spans="1:11" ht="42" customHeight="1">
      <c r="A12" s="20">
        <v>5</v>
      </c>
      <c r="B12" s="9">
        <v>7</v>
      </c>
      <c r="C12" s="13" t="s">
        <v>42</v>
      </c>
      <c r="D12" s="10">
        <v>11.4</v>
      </c>
      <c r="E12" s="10">
        <v>21.8</v>
      </c>
      <c r="F12" s="11">
        <f t="shared" si="2"/>
        <v>70.83720930232559</v>
      </c>
      <c r="G12" s="9">
        <v>25</v>
      </c>
      <c r="H12" s="9">
        <v>4</v>
      </c>
      <c r="I12" s="10">
        <f t="shared" si="0"/>
        <v>29</v>
      </c>
      <c r="J12" s="11">
        <f t="shared" si="1"/>
        <v>397</v>
      </c>
      <c r="K12" s="12"/>
    </row>
    <row r="13" spans="1:11" ht="27.75" customHeight="1">
      <c r="A13" s="20">
        <v>6</v>
      </c>
      <c r="B13" s="9">
        <v>8</v>
      </c>
      <c r="C13" s="13" t="s">
        <v>18</v>
      </c>
      <c r="D13" s="14">
        <v>5</v>
      </c>
      <c r="E13" s="10">
        <f>D13*2</f>
        <v>10</v>
      </c>
      <c r="F13" s="11">
        <f t="shared" si="2"/>
        <v>37.906976744186046</v>
      </c>
      <c r="G13" s="9">
        <v>0</v>
      </c>
      <c r="H13" s="9">
        <v>1</v>
      </c>
      <c r="I13" s="10">
        <v>1</v>
      </c>
      <c r="J13" s="11">
        <f t="shared" si="1"/>
        <v>18</v>
      </c>
      <c r="K13" s="12"/>
    </row>
    <row r="14" spans="1:11" ht="63" customHeight="1">
      <c r="A14" s="20">
        <v>7</v>
      </c>
      <c r="B14" s="9">
        <v>9</v>
      </c>
      <c r="C14" s="1" t="s">
        <v>44</v>
      </c>
      <c r="D14" s="10">
        <v>26.1</v>
      </c>
      <c r="E14" s="10">
        <v>26.1</v>
      </c>
      <c r="F14" s="11">
        <f t="shared" si="2"/>
        <v>82.83720930232559</v>
      </c>
      <c r="G14" s="9">
        <v>10</v>
      </c>
      <c r="H14" s="9">
        <v>4</v>
      </c>
      <c r="I14" s="10">
        <f t="shared" si="0"/>
        <v>14</v>
      </c>
      <c r="J14" s="11">
        <f t="shared" si="1"/>
        <v>202</v>
      </c>
      <c r="K14" s="12"/>
    </row>
    <row r="15" spans="1:11" ht="33" customHeight="1">
      <c r="A15" s="20">
        <v>8</v>
      </c>
      <c r="B15" s="9">
        <v>10</v>
      </c>
      <c r="C15" s="1" t="s">
        <v>43</v>
      </c>
      <c r="D15" s="10">
        <v>14.1</v>
      </c>
      <c r="E15" s="10">
        <f>D15*2</f>
        <v>28.2</v>
      </c>
      <c r="F15" s="11">
        <f t="shared" si="2"/>
        <v>88.69767441860465</v>
      </c>
      <c r="G15" s="9">
        <v>20</v>
      </c>
      <c r="H15" s="9">
        <v>4</v>
      </c>
      <c r="I15" s="10">
        <f t="shared" si="0"/>
        <v>24</v>
      </c>
      <c r="J15" s="11">
        <f t="shared" si="1"/>
        <v>332</v>
      </c>
      <c r="K15" s="12"/>
    </row>
    <row r="16" spans="1:11" ht="33" customHeight="1">
      <c r="A16" s="20">
        <v>9</v>
      </c>
      <c r="B16" s="9">
        <v>11</v>
      </c>
      <c r="C16" s="1" t="s">
        <v>31</v>
      </c>
      <c r="D16" s="10">
        <v>5.2</v>
      </c>
      <c r="E16" s="10">
        <v>29.4</v>
      </c>
      <c r="F16" s="11">
        <f t="shared" si="2"/>
        <v>92.04651162790697</v>
      </c>
      <c r="G16" s="9">
        <v>0</v>
      </c>
      <c r="H16" s="9">
        <v>1</v>
      </c>
      <c r="I16" s="10">
        <f t="shared" si="0"/>
        <v>1</v>
      </c>
      <c r="J16" s="11">
        <f t="shared" si="1"/>
        <v>18</v>
      </c>
      <c r="K16" s="12"/>
    </row>
    <row r="17" spans="1:11" ht="30" customHeight="1">
      <c r="A17" s="20">
        <v>10</v>
      </c>
      <c r="B17" s="9">
        <v>12</v>
      </c>
      <c r="C17" s="1" t="s">
        <v>19</v>
      </c>
      <c r="D17" s="10">
        <v>6.8</v>
      </c>
      <c r="E17" s="10">
        <f>D17*2</f>
        <v>13.6</v>
      </c>
      <c r="F17" s="11">
        <f t="shared" si="2"/>
        <v>47.95348837209302</v>
      </c>
      <c r="G17" s="9">
        <v>0</v>
      </c>
      <c r="H17" s="9">
        <v>2</v>
      </c>
      <c r="I17" s="10">
        <f t="shared" si="0"/>
        <v>2</v>
      </c>
      <c r="J17" s="11">
        <f t="shared" si="1"/>
        <v>36</v>
      </c>
      <c r="K17" s="12"/>
    </row>
    <row r="18" spans="1:11" ht="36" customHeight="1">
      <c r="A18" s="20">
        <v>11</v>
      </c>
      <c r="B18" s="9">
        <v>13</v>
      </c>
      <c r="C18" s="28" t="s">
        <v>45</v>
      </c>
      <c r="D18" s="10">
        <v>42</v>
      </c>
      <c r="E18" s="14">
        <v>20.8</v>
      </c>
      <c r="F18" s="11">
        <f t="shared" si="2"/>
        <v>68.04651162790697</v>
      </c>
      <c r="G18" s="9">
        <v>10</v>
      </c>
      <c r="H18" s="9">
        <v>0</v>
      </c>
      <c r="I18" s="10">
        <v>10</v>
      </c>
      <c r="J18" s="11">
        <f t="shared" si="1"/>
        <v>130</v>
      </c>
      <c r="K18" s="12"/>
    </row>
    <row r="19" spans="1:11" ht="32.25" customHeight="1">
      <c r="A19" s="20">
        <v>12</v>
      </c>
      <c r="B19" s="6">
        <v>14</v>
      </c>
      <c r="C19" s="13" t="s">
        <v>7</v>
      </c>
      <c r="D19" s="10">
        <v>8.9</v>
      </c>
      <c r="E19" s="10">
        <f>D19*2</f>
        <v>17.8</v>
      </c>
      <c r="F19" s="11">
        <f t="shared" si="2"/>
        <v>59.674418604651166</v>
      </c>
      <c r="G19" s="9">
        <v>0</v>
      </c>
      <c r="H19" s="18">
        <v>2</v>
      </c>
      <c r="I19" s="15" t="s">
        <v>28</v>
      </c>
      <c r="J19" s="11">
        <f t="shared" si="1"/>
        <v>36</v>
      </c>
      <c r="K19" s="12"/>
    </row>
    <row r="20" spans="1:11" ht="63.75" customHeight="1">
      <c r="A20" s="20">
        <v>13</v>
      </c>
      <c r="B20" s="9">
        <v>15</v>
      </c>
      <c r="C20" s="1" t="s">
        <v>46</v>
      </c>
      <c r="D20" s="10">
        <v>26.6</v>
      </c>
      <c r="E20" s="10">
        <v>54</v>
      </c>
      <c r="F20" s="11">
        <f t="shared" si="2"/>
        <v>160.69767441860466</v>
      </c>
      <c r="G20" s="9">
        <v>25</v>
      </c>
      <c r="H20" s="9">
        <v>2</v>
      </c>
      <c r="I20" s="10">
        <f t="shared" si="0"/>
        <v>27</v>
      </c>
      <c r="J20" s="11">
        <f t="shared" si="1"/>
        <v>361</v>
      </c>
      <c r="K20" s="12"/>
    </row>
    <row r="21" spans="1:11" ht="48" customHeight="1">
      <c r="A21" s="20">
        <v>14</v>
      </c>
      <c r="B21" s="9">
        <v>16</v>
      </c>
      <c r="C21" s="1" t="s">
        <v>47</v>
      </c>
      <c r="D21" s="10">
        <v>23</v>
      </c>
      <c r="E21" s="10">
        <f>23.5*2</f>
        <v>47</v>
      </c>
      <c r="F21" s="11">
        <f t="shared" si="2"/>
        <v>141.1627906976744</v>
      </c>
      <c r="G21" s="9">
        <v>20</v>
      </c>
      <c r="H21" s="9">
        <v>4</v>
      </c>
      <c r="I21" s="10">
        <f t="shared" si="0"/>
        <v>24</v>
      </c>
      <c r="J21" s="11">
        <f t="shared" si="1"/>
        <v>332</v>
      </c>
      <c r="K21" s="12"/>
    </row>
    <row r="22" spans="1:11" ht="47.25" customHeight="1">
      <c r="A22" s="20">
        <v>15</v>
      </c>
      <c r="B22" s="9">
        <v>17</v>
      </c>
      <c r="C22" s="1" t="s">
        <v>48</v>
      </c>
      <c r="D22" s="10">
        <v>13.6</v>
      </c>
      <c r="E22" s="10">
        <f>D22*2</f>
        <v>27.2</v>
      </c>
      <c r="F22" s="11">
        <f t="shared" si="2"/>
        <v>85.90697674418604</v>
      </c>
      <c r="G22" s="9">
        <v>20</v>
      </c>
      <c r="H22" s="9">
        <v>2</v>
      </c>
      <c r="I22" s="10">
        <f t="shared" si="0"/>
        <v>22</v>
      </c>
      <c r="J22" s="11">
        <f t="shared" si="1"/>
        <v>296</v>
      </c>
      <c r="K22" s="12"/>
    </row>
    <row r="23" spans="1:11" ht="48.75" customHeight="1">
      <c r="A23" s="20">
        <v>16</v>
      </c>
      <c r="B23" s="9">
        <v>18</v>
      </c>
      <c r="C23" s="1" t="s">
        <v>49</v>
      </c>
      <c r="D23" s="10">
        <v>17.9</v>
      </c>
      <c r="E23" s="10">
        <f>D23*2</f>
        <v>35.8</v>
      </c>
      <c r="F23" s="11">
        <f t="shared" si="2"/>
        <v>109.90697674418604</v>
      </c>
      <c r="G23" s="9">
        <v>30</v>
      </c>
      <c r="H23" s="9">
        <v>4</v>
      </c>
      <c r="I23" s="10">
        <f t="shared" si="0"/>
        <v>34</v>
      </c>
      <c r="J23" s="11">
        <f t="shared" si="1"/>
        <v>462</v>
      </c>
      <c r="K23" s="12"/>
    </row>
    <row r="24" spans="1:11" ht="62.25" customHeight="1">
      <c r="A24" s="20">
        <v>17</v>
      </c>
      <c r="B24" s="9">
        <v>20</v>
      </c>
      <c r="C24" s="1" t="s">
        <v>30</v>
      </c>
      <c r="D24" s="10">
        <v>15.7</v>
      </c>
      <c r="E24" s="10">
        <v>41.4</v>
      </c>
      <c r="F24" s="11">
        <f t="shared" si="2"/>
        <v>125.53488372093024</v>
      </c>
      <c r="G24" s="9">
        <v>10</v>
      </c>
      <c r="H24" s="9">
        <v>3</v>
      </c>
      <c r="I24" s="10">
        <f t="shared" si="0"/>
        <v>13</v>
      </c>
      <c r="J24" s="11">
        <f t="shared" si="1"/>
        <v>184</v>
      </c>
      <c r="K24" s="12"/>
    </row>
    <row r="25" spans="1:11" ht="33" customHeight="1">
      <c r="A25" s="20">
        <v>18</v>
      </c>
      <c r="B25" s="9">
        <v>21</v>
      </c>
      <c r="C25" s="1" t="s">
        <v>80</v>
      </c>
      <c r="D25" s="10">
        <v>10.3</v>
      </c>
      <c r="E25" s="10">
        <v>26.6</v>
      </c>
      <c r="F25" s="11">
        <f t="shared" si="2"/>
        <v>84.23255813953489</v>
      </c>
      <c r="G25" s="9">
        <v>20</v>
      </c>
      <c r="H25" s="9">
        <v>4</v>
      </c>
      <c r="I25" s="10">
        <f t="shared" si="0"/>
        <v>24</v>
      </c>
      <c r="J25" s="11">
        <f t="shared" si="1"/>
        <v>332</v>
      </c>
      <c r="K25" s="12"/>
    </row>
    <row r="26" spans="1:11" ht="66" customHeight="1">
      <c r="A26" s="20">
        <v>19</v>
      </c>
      <c r="B26" s="9">
        <v>22</v>
      </c>
      <c r="C26" s="1" t="s">
        <v>33</v>
      </c>
      <c r="D26" s="10">
        <v>17.3</v>
      </c>
      <c r="E26" s="10">
        <v>48</v>
      </c>
      <c r="F26" s="11">
        <f t="shared" si="2"/>
        <v>143.95348837209303</v>
      </c>
      <c r="G26" s="9">
        <v>25</v>
      </c>
      <c r="H26" s="9">
        <v>0</v>
      </c>
      <c r="I26" s="10">
        <f t="shared" si="0"/>
        <v>25</v>
      </c>
      <c r="J26" s="11">
        <f t="shared" si="1"/>
        <v>325</v>
      </c>
      <c r="K26" s="12"/>
    </row>
    <row r="27" spans="1:11" ht="30" customHeight="1">
      <c r="A27" s="20">
        <v>20</v>
      </c>
      <c r="B27" s="9">
        <v>23</v>
      </c>
      <c r="C27" s="1" t="s">
        <v>20</v>
      </c>
      <c r="D27" s="10">
        <v>7.9</v>
      </c>
      <c r="E27" s="10">
        <v>15.1</v>
      </c>
      <c r="F27" s="11">
        <f t="shared" si="2"/>
        <v>52.13953488372093</v>
      </c>
      <c r="G27" s="9">
        <v>0</v>
      </c>
      <c r="H27" s="9">
        <v>1</v>
      </c>
      <c r="I27" s="10">
        <f t="shared" si="0"/>
        <v>1</v>
      </c>
      <c r="J27" s="11">
        <f t="shared" si="1"/>
        <v>18</v>
      </c>
      <c r="K27" s="12"/>
    </row>
    <row r="28" spans="1:11" ht="46.5" customHeight="1">
      <c r="A28" s="20">
        <v>21</v>
      </c>
      <c r="B28" s="9">
        <v>24</v>
      </c>
      <c r="C28" s="1" t="s">
        <v>50</v>
      </c>
      <c r="D28" s="10">
        <v>16.5</v>
      </c>
      <c r="E28" s="10">
        <v>35</v>
      </c>
      <c r="F28" s="11">
        <f t="shared" si="2"/>
        <v>107.67441860465117</v>
      </c>
      <c r="G28" s="9">
        <v>25</v>
      </c>
      <c r="H28" s="9">
        <v>4</v>
      </c>
      <c r="I28" s="10">
        <f t="shared" si="0"/>
        <v>29</v>
      </c>
      <c r="J28" s="11">
        <f t="shared" si="1"/>
        <v>397</v>
      </c>
      <c r="K28" s="12"/>
    </row>
    <row r="29" spans="1:11" ht="32.25" customHeight="1">
      <c r="A29" s="20">
        <v>22</v>
      </c>
      <c r="B29" s="6">
        <v>25</v>
      </c>
      <c r="C29" s="1" t="s">
        <v>12</v>
      </c>
      <c r="D29" s="10">
        <v>9.5</v>
      </c>
      <c r="E29" s="10">
        <f aca="true" t="shared" si="3" ref="E29:E34">D29*2</f>
        <v>19</v>
      </c>
      <c r="F29" s="11">
        <f t="shared" si="2"/>
        <v>63.02325581395349</v>
      </c>
      <c r="G29" s="9">
        <v>0</v>
      </c>
      <c r="H29" s="18">
        <v>2</v>
      </c>
      <c r="I29" s="15" t="s">
        <v>28</v>
      </c>
      <c r="J29" s="11">
        <f t="shared" si="1"/>
        <v>36</v>
      </c>
      <c r="K29" s="12"/>
    </row>
    <row r="30" spans="1:11" ht="32.25" customHeight="1">
      <c r="A30" s="20">
        <v>23</v>
      </c>
      <c r="B30" s="6">
        <v>26</v>
      </c>
      <c r="C30" s="1" t="s">
        <v>21</v>
      </c>
      <c r="D30" s="10">
        <v>3.2</v>
      </c>
      <c r="E30" s="10">
        <f t="shared" si="3"/>
        <v>6.4</v>
      </c>
      <c r="F30" s="11">
        <f t="shared" si="2"/>
        <v>27.86046511627907</v>
      </c>
      <c r="G30" s="9">
        <v>0</v>
      </c>
      <c r="H30" s="9">
        <v>1</v>
      </c>
      <c r="I30" s="10">
        <f t="shared" si="0"/>
        <v>1</v>
      </c>
      <c r="J30" s="11">
        <f t="shared" si="1"/>
        <v>18</v>
      </c>
      <c r="K30" s="12"/>
    </row>
    <row r="31" spans="1:11" ht="32.25" customHeight="1">
      <c r="A31" s="20">
        <v>24</v>
      </c>
      <c r="B31" s="6">
        <v>27</v>
      </c>
      <c r="C31" s="1" t="s">
        <v>22</v>
      </c>
      <c r="D31" s="10">
        <v>6.5</v>
      </c>
      <c r="E31" s="10">
        <f t="shared" si="3"/>
        <v>13</v>
      </c>
      <c r="F31" s="11">
        <f t="shared" si="2"/>
        <v>46.27906976744186</v>
      </c>
      <c r="G31" s="9">
        <v>0</v>
      </c>
      <c r="H31" s="9">
        <v>1</v>
      </c>
      <c r="I31" s="10">
        <f t="shared" si="0"/>
        <v>1</v>
      </c>
      <c r="J31" s="11">
        <f t="shared" si="1"/>
        <v>18</v>
      </c>
      <c r="K31" s="12"/>
    </row>
    <row r="32" spans="1:11" ht="32.25" customHeight="1">
      <c r="A32" s="20">
        <v>25</v>
      </c>
      <c r="B32" s="6">
        <v>28</v>
      </c>
      <c r="C32" s="1" t="s">
        <v>23</v>
      </c>
      <c r="D32" s="10">
        <v>6.6</v>
      </c>
      <c r="E32" s="10">
        <f t="shared" si="3"/>
        <v>13.2</v>
      </c>
      <c r="F32" s="11">
        <f t="shared" si="2"/>
        <v>46.837209302325576</v>
      </c>
      <c r="G32" s="9">
        <v>0</v>
      </c>
      <c r="H32" s="9">
        <v>1</v>
      </c>
      <c r="I32" s="10">
        <f t="shared" si="0"/>
        <v>1</v>
      </c>
      <c r="J32" s="11">
        <f t="shared" si="1"/>
        <v>18</v>
      </c>
      <c r="K32" s="12"/>
    </row>
    <row r="33" spans="1:11" ht="31.5" customHeight="1">
      <c r="A33" s="20">
        <v>26</v>
      </c>
      <c r="B33" s="6">
        <v>29</v>
      </c>
      <c r="C33" s="1" t="s">
        <v>24</v>
      </c>
      <c r="D33" s="10">
        <v>7.2</v>
      </c>
      <c r="E33" s="10">
        <f t="shared" si="3"/>
        <v>14.4</v>
      </c>
      <c r="F33" s="11">
        <f t="shared" si="2"/>
        <v>50.18604651162791</v>
      </c>
      <c r="G33" s="9">
        <v>0</v>
      </c>
      <c r="H33" s="18">
        <v>2</v>
      </c>
      <c r="I33" s="15" t="s">
        <v>28</v>
      </c>
      <c r="J33" s="11">
        <f t="shared" si="1"/>
        <v>36</v>
      </c>
      <c r="K33" s="12"/>
    </row>
    <row r="34" spans="1:11" ht="31.5" customHeight="1">
      <c r="A34" s="20">
        <v>27</v>
      </c>
      <c r="B34" s="6">
        <v>30</v>
      </c>
      <c r="C34" s="1" t="s">
        <v>25</v>
      </c>
      <c r="D34" s="10">
        <v>11.7</v>
      </c>
      <c r="E34" s="10">
        <f t="shared" si="3"/>
        <v>23.4</v>
      </c>
      <c r="F34" s="11">
        <f t="shared" si="2"/>
        <v>75.30232558139534</v>
      </c>
      <c r="G34" s="9">
        <v>0</v>
      </c>
      <c r="H34" s="9">
        <v>1</v>
      </c>
      <c r="I34" s="10">
        <f t="shared" si="0"/>
        <v>1</v>
      </c>
      <c r="J34" s="11">
        <f t="shared" si="1"/>
        <v>18</v>
      </c>
      <c r="K34" s="12"/>
    </row>
    <row r="35" spans="1:11" ht="47.25">
      <c r="A35" s="20">
        <v>28</v>
      </c>
      <c r="B35" s="9">
        <v>31</v>
      </c>
      <c r="C35" s="1" t="s">
        <v>81</v>
      </c>
      <c r="D35" s="10">
        <v>12.6</v>
      </c>
      <c r="E35" s="10">
        <f>16.6*2</f>
        <v>33.2</v>
      </c>
      <c r="F35" s="11">
        <f t="shared" si="2"/>
        <v>102.65116279069768</v>
      </c>
      <c r="G35" s="9">
        <v>25</v>
      </c>
      <c r="H35" s="9">
        <v>4</v>
      </c>
      <c r="I35" s="10">
        <f t="shared" si="0"/>
        <v>29</v>
      </c>
      <c r="J35" s="11">
        <f t="shared" si="1"/>
        <v>397</v>
      </c>
      <c r="K35" s="12"/>
    </row>
    <row r="36" spans="1:11" ht="34.5" customHeight="1">
      <c r="A36" s="20">
        <v>29</v>
      </c>
      <c r="B36" s="9">
        <v>32</v>
      </c>
      <c r="C36" s="1" t="s">
        <v>51</v>
      </c>
      <c r="D36" s="10">
        <v>15</v>
      </c>
      <c r="E36" s="10">
        <f>D36*2</f>
        <v>30</v>
      </c>
      <c r="F36" s="11">
        <f t="shared" si="2"/>
        <v>93.72093023255815</v>
      </c>
      <c r="G36" s="9">
        <v>20</v>
      </c>
      <c r="H36" s="9">
        <v>0</v>
      </c>
      <c r="I36" s="10">
        <f t="shared" si="0"/>
        <v>20</v>
      </c>
      <c r="J36" s="11">
        <f t="shared" si="1"/>
        <v>260</v>
      </c>
      <c r="K36" s="12"/>
    </row>
    <row r="37" spans="1:11" ht="48.75" customHeight="1">
      <c r="A37" s="20">
        <v>30</v>
      </c>
      <c r="B37" s="9">
        <v>33</v>
      </c>
      <c r="C37" s="1" t="s">
        <v>86</v>
      </c>
      <c r="D37" s="10">
        <v>18.1</v>
      </c>
      <c r="E37" s="10">
        <f>D37*2</f>
        <v>36.2</v>
      </c>
      <c r="F37" s="11">
        <f t="shared" si="2"/>
        <v>111.0232558139535</v>
      </c>
      <c r="G37" s="9">
        <v>30</v>
      </c>
      <c r="H37" s="9">
        <v>2</v>
      </c>
      <c r="I37" s="10">
        <f t="shared" si="0"/>
        <v>32</v>
      </c>
      <c r="J37" s="11">
        <f t="shared" si="1"/>
        <v>426</v>
      </c>
      <c r="K37" s="12"/>
    </row>
    <row r="38" spans="1:11" ht="31.5" customHeight="1">
      <c r="A38" s="20">
        <v>31</v>
      </c>
      <c r="B38" s="9">
        <v>34</v>
      </c>
      <c r="C38" s="1" t="s">
        <v>26</v>
      </c>
      <c r="D38" s="10">
        <v>11.7</v>
      </c>
      <c r="E38" s="10">
        <f>D38*2</f>
        <v>23.4</v>
      </c>
      <c r="F38" s="11">
        <f t="shared" si="2"/>
        <v>75.30232558139534</v>
      </c>
      <c r="G38" s="9">
        <v>0</v>
      </c>
      <c r="H38" s="9">
        <v>2</v>
      </c>
      <c r="I38" s="10">
        <f t="shared" si="0"/>
        <v>2</v>
      </c>
      <c r="J38" s="11">
        <f t="shared" si="1"/>
        <v>36</v>
      </c>
      <c r="K38" s="12"/>
    </row>
    <row r="39" spans="1:11" ht="22.5" customHeight="1">
      <c r="A39" s="20">
        <v>32</v>
      </c>
      <c r="B39" s="9">
        <v>35</v>
      </c>
      <c r="C39" s="1" t="s">
        <v>27</v>
      </c>
      <c r="D39" s="10">
        <v>10.5</v>
      </c>
      <c r="E39" s="10">
        <f>D39*2</f>
        <v>21</v>
      </c>
      <c r="F39" s="11">
        <f t="shared" si="2"/>
        <v>68.6046511627907</v>
      </c>
      <c r="G39" s="9">
        <v>0</v>
      </c>
      <c r="H39" s="9">
        <v>1</v>
      </c>
      <c r="I39" s="10">
        <f t="shared" si="0"/>
        <v>1</v>
      </c>
      <c r="J39" s="11">
        <f t="shared" si="1"/>
        <v>18</v>
      </c>
      <c r="K39" s="12"/>
    </row>
    <row r="40" spans="1:11" ht="49.5" customHeight="1">
      <c r="A40" s="20">
        <v>33</v>
      </c>
      <c r="B40" s="9">
        <v>36</v>
      </c>
      <c r="C40" s="1" t="s">
        <v>34</v>
      </c>
      <c r="D40" s="10">
        <v>19</v>
      </c>
      <c r="E40" s="10">
        <v>52.4</v>
      </c>
      <c r="F40" s="11">
        <f t="shared" si="2"/>
        <v>156.23255813953486</v>
      </c>
      <c r="G40" s="9">
        <v>25</v>
      </c>
      <c r="H40" s="9">
        <v>2</v>
      </c>
      <c r="I40" s="10">
        <f t="shared" si="0"/>
        <v>27</v>
      </c>
      <c r="J40" s="11">
        <f t="shared" si="1"/>
        <v>361</v>
      </c>
      <c r="K40" s="12"/>
    </row>
    <row r="41" spans="1:11" ht="69.75" customHeight="1">
      <c r="A41" s="20">
        <v>34</v>
      </c>
      <c r="B41" s="9">
        <v>37</v>
      </c>
      <c r="C41" s="1" t="s">
        <v>87</v>
      </c>
      <c r="D41" s="10">
        <v>21.8</v>
      </c>
      <c r="E41" s="10">
        <f>D41*2</f>
        <v>43.6</v>
      </c>
      <c r="F41" s="11">
        <f t="shared" si="2"/>
        <v>131.67441860465118</v>
      </c>
      <c r="G41" s="9">
        <v>25</v>
      </c>
      <c r="H41" s="9">
        <v>2</v>
      </c>
      <c r="I41" s="10">
        <f t="shared" si="0"/>
        <v>27</v>
      </c>
      <c r="J41" s="11">
        <f t="shared" si="1"/>
        <v>361</v>
      </c>
      <c r="K41" s="12"/>
    </row>
    <row r="42" spans="1:11" ht="31.5" customHeight="1">
      <c r="A42" s="20">
        <v>35</v>
      </c>
      <c r="B42" s="6">
        <v>38</v>
      </c>
      <c r="C42" s="1" t="s">
        <v>82</v>
      </c>
      <c r="D42" s="10">
        <v>8.6</v>
      </c>
      <c r="E42" s="10">
        <f>D42*2</f>
        <v>17.2</v>
      </c>
      <c r="F42" s="11">
        <f t="shared" si="2"/>
        <v>57.99999999999999</v>
      </c>
      <c r="G42" s="9">
        <v>0</v>
      </c>
      <c r="H42" s="9">
        <v>1</v>
      </c>
      <c r="I42" s="10">
        <f t="shared" si="0"/>
        <v>1</v>
      </c>
      <c r="J42" s="11">
        <f t="shared" si="1"/>
        <v>18</v>
      </c>
      <c r="K42" s="12"/>
    </row>
    <row r="43" spans="1:11" ht="69.75" customHeight="1">
      <c r="A43" s="20">
        <v>36</v>
      </c>
      <c r="B43" s="9">
        <v>39</v>
      </c>
      <c r="C43" s="1" t="s">
        <v>83</v>
      </c>
      <c r="D43" s="10">
        <v>11.7</v>
      </c>
      <c r="E43" s="10">
        <f>D43*2</f>
        <v>23.4</v>
      </c>
      <c r="F43" s="11">
        <f t="shared" si="2"/>
        <v>75.30232558139534</v>
      </c>
      <c r="G43" s="9">
        <v>25</v>
      </c>
      <c r="H43" s="9">
        <v>2</v>
      </c>
      <c r="I43" s="10">
        <f t="shared" si="0"/>
        <v>27</v>
      </c>
      <c r="J43" s="11">
        <f t="shared" si="1"/>
        <v>361</v>
      </c>
      <c r="K43" s="12"/>
    </row>
    <row r="44" spans="1:11" ht="46.5" customHeight="1">
      <c r="A44" s="20">
        <v>37</v>
      </c>
      <c r="B44" s="9">
        <v>40</v>
      </c>
      <c r="C44" s="1" t="s">
        <v>52</v>
      </c>
      <c r="D44" s="10">
        <v>15.5</v>
      </c>
      <c r="E44" s="10">
        <f>D44*2</f>
        <v>31</v>
      </c>
      <c r="F44" s="11">
        <f t="shared" si="2"/>
        <v>96.51162790697674</v>
      </c>
      <c r="G44" s="9">
        <v>25</v>
      </c>
      <c r="H44" s="9">
        <v>2</v>
      </c>
      <c r="I44" s="10">
        <f t="shared" si="0"/>
        <v>27</v>
      </c>
      <c r="J44" s="11">
        <f t="shared" si="1"/>
        <v>361</v>
      </c>
      <c r="K44" s="12"/>
    </row>
    <row r="45" spans="1:11" ht="47.25">
      <c r="A45" s="20">
        <v>38</v>
      </c>
      <c r="B45" s="9">
        <v>41</v>
      </c>
      <c r="C45" s="1" t="s">
        <v>53</v>
      </c>
      <c r="D45" s="10">
        <v>12.2</v>
      </c>
      <c r="E45" s="10">
        <f>16.4*2</f>
        <v>32.8</v>
      </c>
      <c r="F45" s="11">
        <f t="shared" si="2"/>
        <v>101.53488372093022</v>
      </c>
      <c r="G45" s="9">
        <v>20</v>
      </c>
      <c r="H45" s="9">
        <v>0</v>
      </c>
      <c r="I45" s="10">
        <f t="shared" si="0"/>
        <v>20</v>
      </c>
      <c r="J45" s="11">
        <f t="shared" si="1"/>
        <v>260</v>
      </c>
      <c r="K45" s="12"/>
    </row>
    <row r="46" spans="1:11" ht="31.5">
      <c r="A46" s="20">
        <v>39</v>
      </c>
      <c r="B46" s="9">
        <v>42</v>
      </c>
      <c r="C46" s="1" t="s">
        <v>54</v>
      </c>
      <c r="D46" s="10">
        <v>12.3</v>
      </c>
      <c r="E46" s="10">
        <f>16.3*2</f>
        <v>32.6</v>
      </c>
      <c r="F46" s="11">
        <f t="shared" si="2"/>
        <v>100.97674418604652</v>
      </c>
      <c r="G46" s="9">
        <v>25</v>
      </c>
      <c r="H46" s="9">
        <v>4</v>
      </c>
      <c r="I46" s="10">
        <f t="shared" si="0"/>
        <v>29</v>
      </c>
      <c r="J46" s="11">
        <f t="shared" si="1"/>
        <v>397</v>
      </c>
      <c r="K46" s="12"/>
    </row>
    <row r="47" spans="1:11" ht="85.5" customHeight="1">
      <c r="A47" s="20">
        <v>40</v>
      </c>
      <c r="B47" s="9">
        <v>43</v>
      </c>
      <c r="C47" s="1" t="s">
        <v>88</v>
      </c>
      <c r="D47" s="14">
        <v>15</v>
      </c>
      <c r="E47" s="10">
        <v>30</v>
      </c>
      <c r="F47" s="11">
        <f t="shared" si="2"/>
        <v>93.72093023255815</v>
      </c>
      <c r="G47" s="9">
        <v>25</v>
      </c>
      <c r="H47" s="9">
        <v>0</v>
      </c>
      <c r="I47" s="10">
        <f t="shared" si="0"/>
        <v>25</v>
      </c>
      <c r="J47" s="11">
        <f t="shared" si="1"/>
        <v>325</v>
      </c>
      <c r="K47" s="12"/>
    </row>
    <row r="48" spans="1:11" ht="63.75" customHeight="1">
      <c r="A48" s="20">
        <v>41</v>
      </c>
      <c r="B48" s="9">
        <v>44</v>
      </c>
      <c r="C48" s="1" t="s">
        <v>55</v>
      </c>
      <c r="D48" s="10">
        <v>13.6</v>
      </c>
      <c r="E48" s="10">
        <v>34.6</v>
      </c>
      <c r="F48" s="11">
        <f t="shared" si="2"/>
        <v>106.55813953488372</v>
      </c>
      <c r="G48" s="9">
        <v>15</v>
      </c>
      <c r="H48" s="9">
        <v>2</v>
      </c>
      <c r="I48" s="10">
        <f t="shared" si="0"/>
        <v>17</v>
      </c>
      <c r="J48" s="11">
        <f t="shared" si="1"/>
        <v>231</v>
      </c>
      <c r="K48" s="12"/>
    </row>
    <row r="49" spans="1:11" ht="46.5" customHeight="1">
      <c r="A49" s="20">
        <v>42</v>
      </c>
      <c r="B49" s="9">
        <v>45</v>
      </c>
      <c r="C49" s="1" t="s">
        <v>56</v>
      </c>
      <c r="D49" s="10">
        <v>18.7</v>
      </c>
      <c r="E49" s="10">
        <f>D49*2</f>
        <v>37.4</v>
      </c>
      <c r="F49" s="11">
        <f t="shared" si="2"/>
        <v>114.37209302325581</v>
      </c>
      <c r="G49" s="9">
        <v>25</v>
      </c>
      <c r="H49" s="9">
        <v>2</v>
      </c>
      <c r="I49" s="10">
        <f t="shared" si="0"/>
        <v>27</v>
      </c>
      <c r="J49" s="11">
        <f t="shared" si="1"/>
        <v>361</v>
      </c>
      <c r="K49" s="12"/>
    </row>
    <row r="50" spans="1:11" ht="47.25" customHeight="1">
      <c r="A50" s="20">
        <v>43</v>
      </c>
      <c r="B50" s="9">
        <v>46</v>
      </c>
      <c r="C50" s="1" t="s">
        <v>10</v>
      </c>
      <c r="D50" s="10">
        <v>23.2</v>
      </c>
      <c r="E50" s="10">
        <f>D50*2</f>
        <v>46.4</v>
      </c>
      <c r="F50" s="11">
        <f t="shared" si="2"/>
        <v>139.48837209302323</v>
      </c>
      <c r="G50" s="9">
        <v>25</v>
      </c>
      <c r="H50" s="9">
        <v>0</v>
      </c>
      <c r="I50" s="10">
        <f t="shared" si="0"/>
        <v>25</v>
      </c>
      <c r="J50" s="11">
        <f t="shared" si="1"/>
        <v>325</v>
      </c>
      <c r="K50" s="12"/>
    </row>
    <row r="51" spans="1:11" ht="64.5" customHeight="1">
      <c r="A51" s="20">
        <v>44</v>
      </c>
      <c r="B51" s="9">
        <v>47</v>
      </c>
      <c r="C51" s="1" t="s">
        <v>11</v>
      </c>
      <c r="D51" s="10">
        <v>29.7</v>
      </c>
      <c r="E51" s="10">
        <f>29.7*2</f>
        <v>59.4</v>
      </c>
      <c r="F51" s="11">
        <f t="shared" si="2"/>
        <v>175.7674418604651</v>
      </c>
      <c r="G51" s="9">
        <v>30</v>
      </c>
      <c r="H51" s="9">
        <v>0</v>
      </c>
      <c r="I51" s="10">
        <f t="shared" si="0"/>
        <v>30</v>
      </c>
      <c r="J51" s="11">
        <f t="shared" si="1"/>
        <v>390</v>
      </c>
      <c r="K51" s="12"/>
    </row>
    <row r="52" spans="1:11" ht="46.5" customHeight="1">
      <c r="A52" s="20">
        <v>45</v>
      </c>
      <c r="B52" s="9">
        <v>48</v>
      </c>
      <c r="C52" s="1" t="s">
        <v>57</v>
      </c>
      <c r="D52" s="10">
        <v>18.1</v>
      </c>
      <c r="E52" s="10">
        <f>D52*2</f>
        <v>36.2</v>
      </c>
      <c r="F52" s="11">
        <f t="shared" si="2"/>
        <v>111.0232558139535</v>
      </c>
      <c r="G52" s="9">
        <v>25</v>
      </c>
      <c r="H52" s="9">
        <v>0</v>
      </c>
      <c r="I52" s="10">
        <f t="shared" si="0"/>
        <v>25</v>
      </c>
      <c r="J52" s="11">
        <f t="shared" si="1"/>
        <v>325</v>
      </c>
      <c r="K52" s="12"/>
    </row>
    <row r="53" spans="1:11" ht="32.25" customHeight="1">
      <c r="A53" s="20">
        <v>46</v>
      </c>
      <c r="B53" s="9">
        <v>50</v>
      </c>
      <c r="C53" s="1" t="s">
        <v>89</v>
      </c>
      <c r="D53" s="10">
        <v>16.6</v>
      </c>
      <c r="E53" s="10">
        <f>18.8*2</f>
        <v>37.6</v>
      </c>
      <c r="F53" s="11">
        <f t="shared" si="2"/>
        <v>114.93023255813954</v>
      </c>
      <c r="G53" s="9">
        <v>25</v>
      </c>
      <c r="H53" s="9">
        <v>2</v>
      </c>
      <c r="I53" s="10">
        <f t="shared" si="0"/>
        <v>27</v>
      </c>
      <c r="J53" s="11">
        <f t="shared" si="1"/>
        <v>361</v>
      </c>
      <c r="K53" s="12"/>
    </row>
    <row r="54" spans="1:11" ht="32.25" customHeight="1">
      <c r="A54" s="20">
        <v>47</v>
      </c>
      <c r="B54" s="9">
        <v>51</v>
      </c>
      <c r="C54" s="1" t="s">
        <v>58</v>
      </c>
      <c r="D54" s="10">
        <v>21.7</v>
      </c>
      <c r="E54" s="10">
        <v>21.7</v>
      </c>
      <c r="F54" s="11">
        <f t="shared" si="2"/>
        <v>70.55813953488372</v>
      </c>
      <c r="G54" s="9">
        <v>20</v>
      </c>
      <c r="H54" s="9">
        <v>0</v>
      </c>
      <c r="I54" s="10">
        <f t="shared" si="0"/>
        <v>20</v>
      </c>
      <c r="J54" s="11">
        <f t="shared" si="1"/>
        <v>260</v>
      </c>
      <c r="K54" s="12"/>
    </row>
    <row r="55" spans="1:11" ht="46.5" customHeight="1">
      <c r="A55" s="20">
        <v>48</v>
      </c>
      <c r="B55" s="9">
        <v>53</v>
      </c>
      <c r="C55" s="1" t="s">
        <v>90</v>
      </c>
      <c r="D55" s="10">
        <v>24.5</v>
      </c>
      <c r="E55" s="10">
        <f>D55*2</f>
        <v>49</v>
      </c>
      <c r="F55" s="11">
        <f t="shared" si="2"/>
        <v>146.74418604651163</v>
      </c>
      <c r="G55" s="9">
        <v>25</v>
      </c>
      <c r="H55" s="9">
        <v>2</v>
      </c>
      <c r="I55" s="10">
        <f t="shared" si="0"/>
        <v>27</v>
      </c>
      <c r="J55" s="11">
        <f t="shared" si="1"/>
        <v>361</v>
      </c>
      <c r="K55" s="12"/>
    </row>
    <row r="56" spans="1:11" ht="47.25" customHeight="1">
      <c r="A56" s="20">
        <v>49</v>
      </c>
      <c r="B56" s="9">
        <v>54</v>
      </c>
      <c r="C56" s="1" t="s">
        <v>59</v>
      </c>
      <c r="D56" s="10">
        <v>20.9</v>
      </c>
      <c r="E56" s="10">
        <f>D56*2</f>
        <v>41.8</v>
      </c>
      <c r="F56" s="11">
        <f t="shared" si="2"/>
        <v>126.65116279069767</v>
      </c>
      <c r="G56" s="9">
        <v>30</v>
      </c>
      <c r="H56" s="9">
        <v>2</v>
      </c>
      <c r="I56" s="10">
        <f t="shared" si="0"/>
        <v>32</v>
      </c>
      <c r="J56" s="11">
        <f t="shared" si="1"/>
        <v>426</v>
      </c>
      <c r="K56" s="12"/>
    </row>
    <row r="57" spans="1:11" ht="45.75" customHeight="1">
      <c r="A57" s="20">
        <v>50</v>
      </c>
      <c r="B57" s="9">
        <v>55</v>
      </c>
      <c r="C57" s="1" t="s">
        <v>84</v>
      </c>
      <c r="D57" s="10">
        <v>22.8</v>
      </c>
      <c r="E57" s="10">
        <f>D57*2</f>
        <v>45.6</v>
      </c>
      <c r="F57" s="11">
        <f t="shared" si="2"/>
        <v>137.25581395348837</v>
      </c>
      <c r="G57" s="9">
        <v>30</v>
      </c>
      <c r="H57" s="9">
        <v>2</v>
      </c>
      <c r="I57" s="10">
        <f t="shared" si="0"/>
        <v>32</v>
      </c>
      <c r="J57" s="11">
        <f t="shared" si="1"/>
        <v>426</v>
      </c>
      <c r="K57" s="12"/>
    </row>
    <row r="58" spans="1:11" ht="49.5" customHeight="1">
      <c r="A58" s="20">
        <v>51</v>
      </c>
      <c r="B58" s="9">
        <v>56</v>
      </c>
      <c r="C58" s="1" t="s">
        <v>79</v>
      </c>
      <c r="D58" s="10">
        <v>18.1</v>
      </c>
      <c r="E58" s="10">
        <f>D58*2</f>
        <v>36.2</v>
      </c>
      <c r="F58" s="11">
        <f t="shared" si="2"/>
        <v>111.0232558139535</v>
      </c>
      <c r="G58" s="9">
        <v>25</v>
      </c>
      <c r="H58" s="9">
        <v>2</v>
      </c>
      <c r="I58" s="10">
        <f t="shared" si="0"/>
        <v>27</v>
      </c>
      <c r="J58" s="11">
        <f t="shared" si="1"/>
        <v>361</v>
      </c>
      <c r="K58" s="12"/>
    </row>
    <row r="59" spans="1:11" ht="36" customHeight="1">
      <c r="A59" s="20">
        <v>52</v>
      </c>
      <c r="B59" s="9">
        <v>58</v>
      </c>
      <c r="C59" s="1" t="s">
        <v>85</v>
      </c>
      <c r="D59" s="10">
        <v>13.8</v>
      </c>
      <c r="E59" s="10">
        <f>D59*2</f>
        <v>27.6</v>
      </c>
      <c r="F59" s="11">
        <f t="shared" si="2"/>
        <v>87.0232558139535</v>
      </c>
      <c r="G59" s="9">
        <v>20</v>
      </c>
      <c r="H59" s="9">
        <v>2</v>
      </c>
      <c r="I59" s="10">
        <f t="shared" si="0"/>
        <v>22</v>
      </c>
      <c r="J59" s="11">
        <f t="shared" si="1"/>
        <v>296</v>
      </c>
      <c r="K59" s="12"/>
    </row>
    <row r="60" spans="1:11" ht="31.5" customHeight="1">
      <c r="A60" s="20">
        <v>53</v>
      </c>
      <c r="B60" s="9">
        <v>59</v>
      </c>
      <c r="C60" s="1" t="s">
        <v>60</v>
      </c>
      <c r="D60" s="10"/>
      <c r="E60" s="10">
        <v>39.4</v>
      </c>
      <c r="F60" s="11">
        <f t="shared" si="2"/>
        <v>119.95348837209302</v>
      </c>
      <c r="G60" s="9">
        <v>15</v>
      </c>
      <c r="H60" s="9">
        <v>4</v>
      </c>
      <c r="I60" s="10">
        <f t="shared" si="0"/>
        <v>19</v>
      </c>
      <c r="J60" s="11">
        <f t="shared" si="1"/>
        <v>267</v>
      </c>
      <c r="K60" s="12"/>
    </row>
    <row r="61" spans="1:11" ht="49.5" customHeight="1">
      <c r="A61" s="20">
        <v>54</v>
      </c>
      <c r="B61" s="9">
        <v>60</v>
      </c>
      <c r="C61" s="1" t="s">
        <v>61</v>
      </c>
      <c r="D61" s="10">
        <v>25.3</v>
      </c>
      <c r="E61" s="10">
        <v>38.9</v>
      </c>
      <c r="F61" s="11">
        <f t="shared" si="2"/>
        <v>118.55813953488372</v>
      </c>
      <c r="G61" s="9">
        <v>25</v>
      </c>
      <c r="H61" s="9">
        <v>2</v>
      </c>
      <c r="I61" s="10">
        <f t="shared" si="0"/>
        <v>27</v>
      </c>
      <c r="J61" s="11">
        <f t="shared" si="1"/>
        <v>361</v>
      </c>
      <c r="K61" s="12"/>
    </row>
    <row r="62" spans="1:13" ht="46.5" customHeight="1">
      <c r="A62" s="20">
        <v>55</v>
      </c>
      <c r="B62" s="9">
        <v>62</v>
      </c>
      <c r="C62" s="13" t="s">
        <v>91</v>
      </c>
      <c r="D62" s="10"/>
      <c r="E62" s="10">
        <f>15.3*2</f>
        <v>30.6</v>
      </c>
      <c r="F62" s="11">
        <f t="shared" si="2"/>
        <v>95.39534883720931</v>
      </c>
      <c r="G62" s="9">
        <v>20</v>
      </c>
      <c r="H62" s="9">
        <v>0</v>
      </c>
      <c r="I62" s="10">
        <v>20</v>
      </c>
      <c r="J62" s="11">
        <f t="shared" si="1"/>
        <v>260</v>
      </c>
      <c r="K62" s="12"/>
      <c r="L62" s="12"/>
      <c r="M62" s="12"/>
    </row>
    <row r="63" spans="1:13" ht="23.25" customHeight="1">
      <c r="A63" s="1"/>
      <c r="B63" s="16"/>
      <c r="C63" s="1" t="s">
        <v>5</v>
      </c>
      <c r="D63" s="10"/>
      <c r="E63" s="10"/>
      <c r="F63" s="10"/>
      <c r="G63" s="9">
        <f>SUM(G8:G62)</f>
        <v>910</v>
      </c>
      <c r="H63" s="9">
        <f>SUM(H8:H62)</f>
        <v>101</v>
      </c>
      <c r="I63" s="11">
        <f>SUM(G63:H63)</f>
        <v>1011</v>
      </c>
      <c r="J63" s="11"/>
      <c r="K63" s="12"/>
      <c r="L63" s="12"/>
      <c r="M63" s="12"/>
    </row>
    <row r="64" spans="1:13" ht="24.75" customHeight="1">
      <c r="A64" s="38" t="s">
        <v>32</v>
      </c>
      <c r="B64" s="39"/>
      <c r="C64" s="39"/>
      <c r="D64" s="29"/>
      <c r="E64" s="29"/>
      <c r="F64" s="29"/>
      <c r="G64" s="30"/>
      <c r="H64" s="30"/>
      <c r="I64" s="30"/>
      <c r="J64" s="30"/>
      <c r="K64" s="12"/>
      <c r="L64" s="12"/>
      <c r="M64" s="12"/>
    </row>
    <row r="65" spans="1:13" ht="15.75">
      <c r="A65" s="38" t="s">
        <v>62</v>
      </c>
      <c r="B65" s="39"/>
      <c r="C65" s="39"/>
      <c r="D65" s="39"/>
      <c r="E65" s="39"/>
      <c r="F65" s="39"/>
      <c r="G65" s="39"/>
      <c r="H65" s="39"/>
      <c r="I65" s="39"/>
      <c r="J65" s="39"/>
      <c r="K65" s="12"/>
      <c r="L65" s="19"/>
      <c r="M65" s="12"/>
    </row>
    <row r="66" spans="1:13" ht="8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12"/>
      <c r="L66" s="12"/>
      <c r="M66" s="12"/>
    </row>
    <row r="67" spans="1:13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12"/>
      <c r="L67" s="12"/>
      <c r="M67" s="12"/>
    </row>
    <row r="68" spans="1:13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12"/>
      <c r="L68" s="12"/>
      <c r="M68" s="12"/>
    </row>
    <row r="69" spans="1:13" ht="8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12"/>
      <c r="L69" s="12"/>
      <c r="M69" s="12"/>
    </row>
    <row r="70" spans="1:13" ht="27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12"/>
      <c r="L70" s="12"/>
      <c r="M70" s="12"/>
    </row>
    <row r="71" spans="1:10" ht="12.75">
      <c r="A71" s="38" t="s">
        <v>63</v>
      </c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 t="s">
        <v>13</v>
      </c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 t="s">
        <v>14</v>
      </c>
      <c r="D74" s="39"/>
      <c r="E74" s="39"/>
      <c r="F74" s="39"/>
      <c r="G74" s="39"/>
      <c r="H74" s="39"/>
      <c r="I74" s="39"/>
      <c r="J74" s="39"/>
    </row>
    <row r="75" spans="1:10" ht="3" customHeight="1">
      <c r="A75" s="39"/>
      <c r="B75" s="39"/>
      <c r="C75" s="39" t="s">
        <v>15</v>
      </c>
      <c r="D75" s="39"/>
      <c r="E75" s="39"/>
      <c r="F75" s="39"/>
      <c r="G75" s="39"/>
      <c r="H75" s="39"/>
      <c r="I75" s="39"/>
      <c r="J75" s="39"/>
    </row>
    <row r="76" spans="1:10" ht="23.25" customHeight="1">
      <c r="A76" s="39"/>
      <c r="B76" s="39"/>
      <c r="C76" s="39" t="s">
        <v>16</v>
      </c>
      <c r="D76" s="39"/>
      <c r="E76" s="39"/>
      <c r="F76" s="39"/>
      <c r="G76" s="39"/>
      <c r="H76" s="39"/>
      <c r="I76" s="39"/>
      <c r="J76" s="39"/>
    </row>
    <row r="77" spans="1:10" ht="15">
      <c r="A77" s="31"/>
      <c r="B77" s="31"/>
      <c r="C77" s="32" t="s">
        <v>13</v>
      </c>
      <c r="D77" s="33"/>
      <c r="E77" s="33"/>
      <c r="F77" s="33"/>
      <c r="G77" s="31"/>
      <c r="H77" s="31"/>
      <c r="I77" s="31"/>
      <c r="J77" s="31"/>
    </row>
    <row r="78" spans="1:10" ht="15">
      <c r="A78" s="31"/>
      <c r="B78" s="31"/>
      <c r="C78" s="32" t="s">
        <v>64</v>
      </c>
      <c r="D78" s="33"/>
      <c r="E78" s="33"/>
      <c r="F78" s="33"/>
      <c r="G78" s="31"/>
      <c r="H78" s="31"/>
      <c r="I78" s="31"/>
      <c r="J78" s="31"/>
    </row>
    <row r="79" spans="1:10" ht="15">
      <c r="A79" s="31"/>
      <c r="B79" s="31"/>
      <c r="C79" s="32" t="s">
        <v>65</v>
      </c>
      <c r="D79" s="33"/>
      <c r="E79" s="33"/>
      <c r="F79" s="33"/>
      <c r="G79" s="31"/>
      <c r="H79" s="31"/>
      <c r="I79" s="31"/>
      <c r="J79" s="31"/>
    </row>
    <row r="80" spans="1:10" ht="15">
      <c r="A80" s="31"/>
      <c r="B80" s="31"/>
      <c r="C80" s="32" t="s">
        <v>66</v>
      </c>
      <c r="D80" s="33"/>
      <c r="E80" s="33"/>
      <c r="F80" s="33"/>
      <c r="G80" s="31"/>
      <c r="H80" s="31"/>
      <c r="I80" s="31"/>
      <c r="J80" s="31"/>
    </row>
    <row r="81" spans="1:10" ht="15">
      <c r="A81" s="31"/>
      <c r="B81" s="31"/>
      <c r="C81" s="32" t="s">
        <v>67</v>
      </c>
      <c r="D81" s="33"/>
      <c r="E81" s="33"/>
      <c r="F81" s="33"/>
      <c r="G81" s="31"/>
      <c r="H81" s="31"/>
      <c r="I81" s="31"/>
      <c r="J81" s="31"/>
    </row>
    <row r="82" spans="1:10" ht="15">
      <c r="A82" s="31"/>
      <c r="B82" s="31"/>
      <c r="C82" s="32" t="s">
        <v>68</v>
      </c>
      <c r="D82" s="33"/>
      <c r="E82" s="33"/>
      <c r="F82" s="33"/>
      <c r="G82" s="31"/>
      <c r="H82" s="31"/>
      <c r="I82" s="31"/>
      <c r="J82" s="31"/>
    </row>
    <row r="83" spans="1:10" ht="15">
      <c r="A83" s="31"/>
      <c r="B83" s="31"/>
      <c r="C83" s="32" t="s">
        <v>69</v>
      </c>
      <c r="D83" s="33"/>
      <c r="E83" s="33"/>
      <c r="F83" s="33"/>
      <c r="G83" s="31"/>
      <c r="H83" s="31"/>
      <c r="I83" s="31"/>
      <c r="J83" s="31"/>
    </row>
    <row r="84" spans="1:10" ht="15">
      <c r="A84" s="31"/>
      <c r="B84" s="31"/>
      <c r="C84" s="32" t="s">
        <v>70</v>
      </c>
      <c r="D84" s="33"/>
      <c r="E84" s="33"/>
      <c r="F84" s="33"/>
      <c r="G84" s="31"/>
      <c r="H84" s="31"/>
      <c r="I84" s="31"/>
      <c r="J84" s="31"/>
    </row>
    <row r="85" spans="1:10" ht="15">
      <c r="A85" s="31"/>
      <c r="B85" s="31"/>
      <c r="C85" s="32" t="s">
        <v>71</v>
      </c>
      <c r="D85" s="33"/>
      <c r="E85" s="33"/>
      <c r="F85" s="33"/>
      <c r="G85" s="31"/>
      <c r="H85" s="31"/>
      <c r="I85" s="31"/>
      <c r="J85" s="31"/>
    </row>
    <row r="86" spans="1:10" ht="15">
      <c r="A86" s="31"/>
      <c r="B86" s="31"/>
      <c r="C86" s="32" t="s">
        <v>72</v>
      </c>
      <c r="D86" s="33"/>
      <c r="E86" s="33"/>
      <c r="F86" s="33"/>
      <c r="G86" s="31"/>
      <c r="H86" s="31"/>
      <c r="I86" s="31"/>
      <c r="J86" s="31"/>
    </row>
    <row r="87" spans="1:10" ht="15">
      <c r="A87" s="31"/>
      <c r="B87" s="31"/>
      <c r="C87" s="32" t="s">
        <v>73</v>
      </c>
      <c r="D87" s="33"/>
      <c r="E87" s="33"/>
      <c r="F87" s="33"/>
      <c r="G87" s="31"/>
      <c r="H87" s="31"/>
      <c r="I87" s="31"/>
      <c r="J87" s="31"/>
    </row>
    <row r="88" spans="1:10" ht="15">
      <c r="A88" s="31"/>
      <c r="B88" s="31"/>
      <c r="C88" s="32" t="s">
        <v>74</v>
      </c>
      <c r="D88" s="33"/>
      <c r="E88" s="33"/>
      <c r="F88" s="33"/>
      <c r="G88" s="31"/>
      <c r="H88" s="31"/>
      <c r="I88" s="31"/>
      <c r="J88" s="31"/>
    </row>
    <row r="89" spans="1:10" ht="15">
      <c r="A89" s="31"/>
      <c r="B89" s="31"/>
      <c r="C89" s="32" t="s">
        <v>75</v>
      </c>
      <c r="D89" s="33"/>
      <c r="E89" s="33"/>
      <c r="F89" s="33"/>
      <c r="G89" s="31"/>
      <c r="H89" s="31"/>
      <c r="I89" s="31"/>
      <c r="J89" s="31"/>
    </row>
    <row r="90" spans="1:10" ht="15">
      <c r="A90" s="31"/>
      <c r="B90" s="31"/>
      <c r="C90" s="32" t="s">
        <v>17</v>
      </c>
      <c r="D90" s="33"/>
      <c r="E90" s="33"/>
      <c r="F90" s="33"/>
      <c r="G90" s="31"/>
      <c r="H90" s="31"/>
      <c r="I90" s="31"/>
      <c r="J90" s="31"/>
    </row>
  </sheetData>
  <sheetProtection/>
  <mergeCells count="15">
    <mergeCell ref="H1:J1"/>
    <mergeCell ref="H2:J2"/>
    <mergeCell ref="H3:J3"/>
    <mergeCell ref="G5:I5"/>
    <mergeCell ref="A4:J4"/>
    <mergeCell ref="F5:F6"/>
    <mergeCell ref="E5:E6"/>
    <mergeCell ref="J5:J6"/>
    <mergeCell ref="A71:J76"/>
    <mergeCell ref="A65:J70"/>
    <mergeCell ref="A5:A6"/>
    <mergeCell ref="B5:B6"/>
    <mergeCell ref="C5:C6"/>
    <mergeCell ref="A64:C64"/>
    <mergeCell ref="D5:D6"/>
  </mergeCells>
  <printOptions/>
  <pageMargins left="0.9055118110236221" right="0.9448818897637796" top="0.5905511811023623" bottom="0.5905511811023623" header="0.5118110236220472" footer="0.5118110236220472"/>
  <pageSetup fitToHeight="5" horizontalDpi="600" verticalDpi="600" orientation="landscape" paperSize="9" scale="77" r:id="rId1"/>
  <rowBreaks count="4" manualBreakCount="4">
    <brk id="17" max="9" man="1"/>
    <brk id="31" max="9" man="1"/>
    <brk id="45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2011-06-29T05:00:16Z</cp:lastPrinted>
  <dcterms:created xsi:type="dcterms:W3CDTF">2010-11-15T15:40:08Z</dcterms:created>
  <dcterms:modified xsi:type="dcterms:W3CDTF">2011-06-29T05:08:48Z</dcterms:modified>
  <cp:category/>
  <cp:version/>
  <cp:contentType/>
  <cp:contentStatus/>
</cp:coreProperties>
</file>