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tabRatio="919" activeTab="0"/>
  </bookViews>
  <sheets>
    <sheet name="Левый б. Ленинск.р-н (2)" sheetId="1" r:id="rId1"/>
    <sheet name="Правый б.Ленинского р-на(2)" sheetId="2" r:id="rId2"/>
    <sheet name="Правобережный  р-н(2)" sheetId="3" r:id="rId3"/>
    <sheet name="левый б. ордж.р-на(2)" sheetId="4" r:id="rId4"/>
    <sheet name="Правый б. ордж.р-на(2)" sheetId="5" r:id="rId5"/>
    <sheet name="Лист1" sheetId="6" r:id="rId6"/>
  </sheets>
  <definedNames>
    <definedName name="_xlnm.Print_Area" localSheetId="0">'Левый б. Ленинск.р-н (2)'!$A$1:$G$69</definedName>
    <definedName name="_xlnm.Print_Area" localSheetId="3">'левый б. ордж.р-на(2)'!$A$1:$G$69</definedName>
    <definedName name="_xlnm.Print_Area" localSheetId="2">'Правобережный  р-н(2)'!$A$1:$G$69</definedName>
    <definedName name="_xlnm.Print_Area" localSheetId="4">'Правый б. ордж.р-на(2)'!$A$1:$G$69</definedName>
    <definedName name="_xlnm.Print_Area" localSheetId="1">'Правый б.Ленинского р-на(2)'!$A$1:$G$69</definedName>
  </definedNames>
  <calcPr fullCalcOnLoad="1"/>
</workbook>
</file>

<file path=xl/sharedStrings.xml><?xml version="1.0" encoding="utf-8"?>
<sst xmlns="http://schemas.openxmlformats.org/spreadsheetml/2006/main" count="370" uniqueCount="56">
  <si>
    <t>Тип</t>
  </si>
  <si>
    <t>Палатки по продаже продукции общественного питания (летние кафе)</t>
  </si>
  <si>
    <t>от более 200 квадратных метров до 300 квадратных метров включительно</t>
  </si>
  <si>
    <t>от более 400 квадратных метров до 500 квадратных метров включительно</t>
  </si>
  <si>
    <t>от более 500 квадратных метров до 600 квадратных метров включительно</t>
  </si>
  <si>
    <t>более 600 квадратных метров</t>
  </si>
  <si>
    <t>Прочие нестационарные торговые объекты</t>
  </si>
  <si>
    <t>от более 300 квадратных метров до 400 квадратных метров включительно</t>
  </si>
  <si>
    <t>от более 600 квадратных метров до 700 квадратных метров включительно</t>
  </si>
  <si>
    <t>от более 700 квадратных метров до 800 квадратных метров включительно</t>
  </si>
  <si>
    <t>более 800 квадратных метров</t>
  </si>
  <si>
    <t>Кадастровая стоимость 1 кв.м. земли (С)</t>
  </si>
  <si>
    <t>Коэф. месторасполож.                  (К мест)</t>
  </si>
  <si>
    <t>Коэффициент типа торгового объекта                      (К тип)</t>
  </si>
  <si>
    <t>Левый берег Ленинского р-на</t>
  </si>
  <si>
    <t>Торговый автомат, уличный холодильник</t>
  </si>
  <si>
    <t>до 10 квадратных метров включительно</t>
  </si>
  <si>
    <t>предварительный коэф. инфляции на 2017г                                                              (К ипц)</t>
  </si>
  <si>
    <t>от более 10 квадратных метров до 15 квадратных метров включительно</t>
  </si>
  <si>
    <t xml:space="preserve">Правобережный район </t>
  </si>
  <si>
    <t>Правый берег Ленинского района</t>
  </si>
  <si>
    <t>Левый берег Орджоникидзевского района</t>
  </si>
  <si>
    <t>Правый берег Орджоникидзевского района</t>
  </si>
  <si>
    <t>от более 15 квадратных метров до 20 квадратных метров включительно</t>
  </si>
  <si>
    <t>от более 20квадратных метров до 25 квадратных метров включительно</t>
  </si>
  <si>
    <t>от более 25 квадратных метров до 30 квадратных метров включительно</t>
  </si>
  <si>
    <t>от более 30 квадратных метров до 35 квадратных метров включительно</t>
  </si>
  <si>
    <t>от более 35 квадратных метров до 40 квадратных метров включительно</t>
  </si>
  <si>
    <t>от более 40 квадратных метров до 45 квадратных метров включительно</t>
  </si>
  <si>
    <t>от более 45 квадратных метров до 50 квадратных метров включительно</t>
  </si>
  <si>
    <t>от более 50 квадратных метров до 60 квадратных метров включительно</t>
  </si>
  <si>
    <t>от более 60 квадратных метров до 70 квадратных метров включительно</t>
  </si>
  <si>
    <t>от более 70 квадратных метров до 80квадратных метров включительно</t>
  </si>
  <si>
    <t>от более 80 квадратных метров до 90 квадратных метров включительно</t>
  </si>
  <si>
    <t>от более 90 квадратных метров до 100 квадратных метров включительно</t>
  </si>
  <si>
    <t>от более 100 квадратных метров до 110 квадратных метров включительно</t>
  </si>
  <si>
    <t>от более 110 квадратных метров до 120 квадратных метров включительно</t>
  </si>
  <si>
    <t>от более 120 квадратных метров до 130 квадратных метров включительно</t>
  </si>
  <si>
    <t>от более 130 квадратных метров до 140 квадратных метров включительно</t>
  </si>
  <si>
    <t>от более 140 квадратных метров до 150 квадратных метров включительно</t>
  </si>
  <si>
    <t>от более 150 квадратных метров до 160 квадратных метров включительно</t>
  </si>
  <si>
    <t>от более 160 квадратных метров до 170 квадратных метров включительно</t>
  </si>
  <si>
    <t>от более 170 квадратных метров до 180 квадратных метров включительно</t>
  </si>
  <si>
    <t>от более 180 квадратных метров до 190 квадратных метров включительно</t>
  </si>
  <si>
    <t>от более 190 квадратных метров до 200 квадратных метров включительно</t>
  </si>
  <si>
    <t>от более 20 квадратных метров до 25 квадратных метров включительно</t>
  </si>
  <si>
    <t>от более 50 квадратных метров до 55 квадратных метров включительно</t>
  </si>
  <si>
    <t>от более 55 квадратных метров до 60 квадратных метров включительно</t>
  </si>
  <si>
    <t>от более 70 квадратных метров до 80 квадратных метров включительно</t>
  </si>
  <si>
    <t>от более 120квадратных метров до 130 квадратных метров включительно</t>
  </si>
  <si>
    <t>размер платежа в год,  руб.                                   ( S )</t>
  </si>
  <si>
    <t>размер платежа в год , руб.                                   ( S )</t>
  </si>
  <si>
    <t xml:space="preserve">Нестационарные передвижные торговые объекты (автоприцепы, палатки, лотки, автомагазины, автофургоны, автолавки, автоцистерны, тележки и другие аналогичные объекты), за исключением торговых автоматов, уличных холодильников и палаток по продаже продукции </t>
  </si>
  <si>
    <t>Нестационарные передвижные торговые объекты (автоприцепы, палатки, лотки, автомагазины, автофургоны, автолавки, автоцистерны, тележки и другие аналогичные объекты), за исключением торговых автоматов, уличных холодильников и палаток по продаже продукции</t>
  </si>
  <si>
    <t xml:space="preserve">Средняя стоимость </t>
  </si>
  <si>
    <t>1 кв.м. в мес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</si>
</sst>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_ ;\-#,##0\ "/>
    <numFmt numFmtId="179" formatCode="_-* #,##0.0000_р_._-;\-* #,##0.0000_р_._-;_-* &quot;-&quot;??_р_._-;_-@_-"/>
    <numFmt numFmtId="180" formatCode="_-* #,##0.000_р_._-;\-* #,##0.000_р_._-;_-* &quot;-&quot;?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4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5" xfId="0" applyNumberForma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tabSelected="1" zoomScaleSheetLayoutView="100" zoomScalePageLayoutView="0" workbookViewId="0" topLeftCell="A1">
      <selection activeCell="F2" sqref="F2:F4"/>
    </sheetView>
  </sheetViews>
  <sheetFormatPr defaultColWidth="9.140625" defaultRowHeight="15"/>
  <cols>
    <col min="1" max="1" width="70.7109375" style="0" customWidth="1"/>
    <col min="2" max="2" width="15.57421875" style="0" customWidth="1"/>
    <col min="3" max="3" width="17.421875" style="0" customWidth="1"/>
    <col min="4" max="4" width="16.421875" style="1" customWidth="1"/>
    <col min="5" max="5" width="16.140625" style="0" customWidth="1"/>
    <col min="6" max="6" width="18.57421875" style="21" customWidth="1"/>
    <col min="7" max="7" width="17.57421875" style="0" customWidth="1"/>
  </cols>
  <sheetData>
    <row r="1" ht="15">
      <c r="E1" s="5" t="s">
        <v>14</v>
      </c>
    </row>
    <row r="2" spans="1:7" ht="47.25" customHeight="1">
      <c r="A2" s="25" t="s">
        <v>0</v>
      </c>
      <c r="B2" s="25" t="s">
        <v>11</v>
      </c>
      <c r="C2" s="25" t="s">
        <v>17</v>
      </c>
      <c r="D2" s="25" t="s">
        <v>13</v>
      </c>
      <c r="E2" s="25" t="s">
        <v>12</v>
      </c>
      <c r="F2" s="27" t="s">
        <v>51</v>
      </c>
      <c r="G2" s="15" t="s">
        <v>54</v>
      </c>
    </row>
    <row r="3" spans="1:7" ht="12.75" customHeight="1">
      <c r="A3" s="25"/>
      <c r="B3" s="25"/>
      <c r="C3" s="25"/>
      <c r="D3" s="25"/>
      <c r="E3" s="26"/>
      <c r="F3" s="27"/>
      <c r="G3" s="16" t="s">
        <v>55</v>
      </c>
    </row>
    <row r="4" spans="1:7" ht="29.25" customHeight="1">
      <c r="A4" s="25"/>
      <c r="B4" s="25"/>
      <c r="C4" s="25"/>
      <c r="D4" s="25"/>
      <c r="E4" s="26"/>
      <c r="F4" s="27"/>
      <c r="G4" s="14"/>
    </row>
    <row r="5" spans="1:7" ht="21.75" customHeight="1">
      <c r="A5" s="7" t="s">
        <v>15</v>
      </c>
      <c r="B5" s="8">
        <v>3734.4</v>
      </c>
      <c r="C5" s="8">
        <v>1.063</v>
      </c>
      <c r="D5" s="9">
        <v>1</v>
      </c>
      <c r="E5" s="8">
        <v>0.08</v>
      </c>
      <c r="F5" s="12">
        <f>B5*C5*D5*E5</f>
        <v>317.573376</v>
      </c>
      <c r="G5" s="11">
        <f>F5/12/1</f>
        <v>26.464448</v>
      </c>
    </row>
    <row r="6" spans="1:7" ht="80.25" customHeight="1">
      <c r="A6" s="6" t="s">
        <v>53</v>
      </c>
      <c r="B6" s="8">
        <v>3734.4</v>
      </c>
      <c r="C6" s="8">
        <v>1.063</v>
      </c>
      <c r="D6" s="9">
        <v>2</v>
      </c>
      <c r="E6" s="8">
        <v>0.08</v>
      </c>
      <c r="F6" s="12">
        <f>B6*C6*D6*E6</f>
        <v>635.146752</v>
      </c>
      <c r="G6" s="11">
        <f>F6/12/2</f>
        <v>26.464448</v>
      </c>
    </row>
    <row r="7" spans="1:7" ht="30.75" customHeight="1">
      <c r="A7" s="24" t="s">
        <v>1</v>
      </c>
      <c r="B7" s="28"/>
      <c r="C7" s="28"/>
      <c r="D7" s="28"/>
      <c r="E7" s="28"/>
      <c r="F7" s="28"/>
      <c r="G7" s="22"/>
    </row>
    <row r="8" spans="1:7" ht="19.5" customHeight="1">
      <c r="A8" s="3" t="s">
        <v>16</v>
      </c>
      <c r="B8" s="2">
        <v>3734.4</v>
      </c>
      <c r="C8" s="2">
        <v>1.063</v>
      </c>
      <c r="D8" s="4">
        <v>3</v>
      </c>
      <c r="E8" s="2">
        <v>0.08</v>
      </c>
      <c r="F8" s="13">
        <f aca="true" t="shared" si="0" ref="F8:F36">B8*C8*D8*E8</f>
        <v>952.7201279999999</v>
      </c>
      <c r="G8" s="11">
        <f>F8/12/10</f>
        <v>7.9393344</v>
      </c>
    </row>
    <row r="9" spans="1:7" ht="19.5" customHeight="1">
      <c r="A9" s="3" t="s">
        <v>18</v>
      </c>
      <c r="B9" s="2">
        <v>3734.4</v>
      </c>
      <c r="C9" s="2">
        <v>1.063</v>
      </c>
      <c r="D9" s="4">
        <v>4</v>
      </c>
      <c r="E9" s="2">
        <v>0.08</v>
      </c>
      <c r="F9" s="13">
        <f t="shared" si="0"/>
        <v>1270.293504</v>
      </c>
      <c r="G9" s="11">
        <f>F9/12/15</f>
        <v>7.0571861333333334</v>
      </c>
    </row>
    <row r="10" spans="1:7" ht="19.5" customHeight="1">
      <c r="A10" s="3" t="s">
        <v>23</v>
      </c>
      <c r="B10" s="2">
        <v>3734.4</v>
      </c>
      <c r="C10" s="2">
        <v>1.063</v>
      </c>
      <c r="D10" s="4">
        <v>5</v>
      </c>
      <c r="E10" s="2">
        <v>0.08</v>
      </c>
      <c r="F10" s="13">
        <f t="shared" si="0"/>
        <v>1587.86688</v>
      </c>
      <c r="G10" s="11">
        <f>F10/12/20</f>
        <v>6.616111999999999</v>
      </c>
    </row>
    <row r="11" spans="1:7" ht="19.5" customHeight="1">
      <c r="A11" s="3" t="s">
        <v>24</v>
      </c>
      <c r="B11" s="2">
        <v>3734.4</v>
      </c>
      <c r="C11" s="2">
        <v>1.063</v>
      </c>
      <c r="D11" s="4">
        <v>6</v>
      </c>
      <c r="E11" s="2">
        <v>0.08</v>
      </c>
      <c r="F11" s="13">
        <f t="shared" si="0"/>
        <v>1905.4402559999999</v>
      </c>
      <c r="G11" s="11">
        <f>F11/12/25</f>
        <v>6.35146752</v>
      </c>
    </row>
    <row r="12" spans="1:7" ht="19.5" customHeight="1">
      <c r="A12" s="3" t="s">
        <v>25</v>
      </c>
      <c r="B12" s="2">
        <v>3734.4</v>
      </c>
      <c r="C12" s="2">
        <v>1.063</v>
      </c>
      <c r="D12" s="4">
        <v>7</v>
      </c>
      <c r="E12" s="2">
        <v>0.08</v>
      </c>
      <c r="F12" s="13">
        <f t="shared" si="0"/>
        <v>2223.013632</v>
      </c>
      <c r="G12" s="11">
        <f>F12/12/30</f>
        <v>6.175037866666667</v>
      </c>
    </row>
    <row r="13" spans="1:7" ht="19.5" customHeight="1">
      <c r="A13" s="3" t="s">
        <v>26</v>
      </c>
      <c r="B13" s="2">
        <v>3734.4</v>
      </c>
      <c r="C13" s="2">
        <v>1.063</v>
      </c>
      <c r="D13" s="2">
        <v>8</v>
      </c>
      <c r="E13" s="2">
        <v>0.08</v>
      </c>
      <c r="F13" s="13">
        <f t="shared" si="0"/>
        <v>2540.587008</v>
      </c>
      <c r="G13" s="11">
        <f>F13/12/35</f>
        <v>6.049016685714286</v>
      </c>
    </row>
    <row r="14" spans="1:7" ht="19.5" customHeight="1">
      <c r="A14" s="3" t="s">
        <v>27</v>
      </c>
      <c r="B14" s="2">
        <v>3734.4</v>
      </c>
      <c r="C14" s="2">
        <v>1.063</v>
      </c>
      <c r="D14" s="2">
        <v>9</v>
      </c>
      <c r="E14" s="2">
        <v>0.08</v>
      </c>
      <c r="F14" s="13">
        <f t="shared" si="0"/>
        <v>2858.160384</v>
      </c>
      <c r="G14" s="11">
        <f>F14/12/40</f>
        <v>5.9545008</v>
      </c>
    </row>
    <row r="15" spans="1:7" ht="19.5" customHeight="1">
      <c r="A15" s="3" t="s">
        <v>28</v>
      </c>
      <c r="B15" s="2">
        <v>3734.4</v>
      </c>
      <c r="C15" s="2">
        <v>1.063</v>
      </c>
      <c r="D15" s="10">
        <v>9.5</v>
      </c>
      <c r="E15" s="2">
        <v>0.08</v>
      </c>
      <c r="F15" s="13">
        <f t="shared" si="0"/>
        <v>3016.947072</v>
      </c>
      <c r="G15" s="11">
        <f>F15/12/45</f>
        <v>5.5869390222222215</v>
      </c>
    </row>
    <row r="16" spans="1:7" ht="19.5" customHeight="1">
      <c r="A16" s="3" t="s">
        <v>29</v>
      </c>
      <c r="B16" s="2">
        <v>3734.4</v>
      </c>
      <c r="C16" s="2">
        <v>1.063</v>
      </c>
      <c r="D16" s="2">
        <v>10</v>
      </c>
      <c r="E16" s="2">
        <v>0.08</v>
      </c>
      <c r="F16" s="13">
        <f t="shared" si="0"/>
        <v>3175.73376</v>
      </c>
      <c r="G16" s="11">
        <f>F16/12/50</f>
        <v>5.2928896</v>
      </c>
    </row>
    <row r="17" spans="1:7" ht="19.5" customHeight="1">
      <c r="A17" s="3" t="s">
        <v>30</v>
      </c>
      <c r="B17" s="2">
        <v>3734.4</v>
      </c>
      <c r="C17" s="2">
        <v>1.063</v>
      </c>
      <c r="D17" s="2">
        <v>11</v>
      </c>
      <c r="E17" s="2">
        <v>0.08</v>
      </c>
      <c r="F17" s="13">
        <f t="shared" si="0"/>
        <v>3493.3071360000004</v>
      </c>
      <c r="G17" s="11">
        <f>F17/12/60</f>
        <v>4.851815466666667</v>
      </c>
    </row>
    <row r="18" spans="1:7" ht="19.5" customHeight="1">
      <c r="A18" s="3" t="s">
        <v>31</v>
      </c>
      <c r="B18" s="2">
        <v>3734.4</v>
      </c>
      <c r="C18" s="2">
        <v>1.063</v>
      </c>
      <c r="D18" s="2">
        <v>12</v>
      </c>
      <c r="E18" s="2">
        <v>0.08</v>
      </c>
      <c r="F18" s="13">
        <f t="shared" si="0"/>
        <v>3810.8805119999997</v>
      </c>
      <c r="G18" s="11">
        <f>F18/12/70</f>
        <v>4.536762514285714</v>
      </c>
    </row>
    <row r="19" spans="1:7" ht="19.5" customHeight="1">
      <c r="A19" s="3" t="s">
        <v>32</v>
      </c>
      <c r="B19" s="2">
        <v>3734.4</v>
      </c>
      <c r="C19" s="2">
        <v>1.063</v>
      </c>
      <c r="D19" s="2">
        <v>13</v>
      </c>
      <c r="E19" s="2">
        <v>0.08</v>
      </c>
      <c r="F19" s="13">
        <f t="shared" si="0"/>
        <v>4128.453888</v>
      </c>
      <c r="G19" s="11">
        <f>F19/12/80</f>
        <v>4.3004728</v>
      </c>
    </row>
    <row r="20" spans="1:7" ht="19.5" customHeight="1">
      <c r="A20" s="3" t="s">
        <v>33</v>
      </c>
      <c r="B20" s="2">
        <v>3734.4</v>
      </c>
      <c r="C20" s="2">
        <v>1.063</v>
      </c>
      <c r="D20" s="2">
        <v>14</v>
      </c>
      <c r="E20" s="2">
        <v>0.08</v>
      </c>
      <c r="F20" s="13">
        <f t="shared" si="0"/>
        <v>4446.027264</v>
      </c>
      <c r="G20" s="11">
        <f>F20/12/90</f>
        <v>4.116691911111111</v>
      </c>
    </row>
    <row r="21" spans="1:7" ht="19.5" customHeight="1">
      <c r="A21" s="3" t="s">
        <v>34</v>
      </c>
      <c r="B21" s="2">
        <v>3734.4</v>
      </c>
      <c r="C21" s="2">
        <v>1.063</v>
      </c>
      <c r="D21" s="2">
        <v>15</v>
      </c>
      <c r="E21" s="2">
        <v>0.08</v>
      </c>
      <c r="F21" s="13">
        <f t="shared" si="0"/>
        <v>4763.600640000001</v>
      </c>
      <c r="G21" s="11">
        <f>F21/12/100</f>
        <v>3.969667200000001</v>
      </c>
    </row>
    <row r="22" spans="1:7" ht="19.5" customHeight="1">
      <c r="A22" s="3" t="s">
        <v>35</v>
      </c>
      <c r="B22" s="2">
        <v>3734.4</v>
      </c>
      <c r="C22" s="2">
        <v>1.063</v>
      </c>
      <c r="D22" s="2">
        <v>16</v>
      </c>
      <c r="E22" s="2">
        <v>0.08</v>
      </c>
      <c r="F22" s="13">
        <f t="shared" si="0"/>
        <v>5081.174016</v>
      </c>
      <c r="G22" s="11">
        <f>F22/12/110</f>
        <v>3.8493742545454546</v>
      </c>
    </row>
    <row r="23" spans="1:7" ht="19.5" customHeight="1">
      <c r="A23" s="3" t="s">
        <v>36</v>
      </c>
      <c r="B23" s="2">
        <v>3734.4</v>
      </c>
      <c r="C23" s="2">
        <v>1.063</v>
      </c>
      <c r="D23" s="2">
        <v>17</v>
      </c>
      <c r="E23" s="2">
        <v>0.08</v>
      </c>
      <c r="F23" s="13">
        <f t="shared" si="0"/>
        <v>5398.747391999999</v>
      </c>
      <c r="G23" s="11">
        <f>F23/12/120</f>
        <v>3.749130133333333</v>
      </c>
    </row>
    <row r="24" spans="1:7" ht="19.5" customHeight="1">
      <c r="A24" s="3" t="s">
        <v>37</v>
      </c>
      <c r="B24" s="2">
        <v>3734.4</v>
      </c>
      <c r="C24" s="2">
        <v>1.063</v>
      </c>
      <c r="D24" s="2">
        <v>18</v>
      </c>
      <c r="E24" s="2">
        <v>0.08</v>
      </c>
      <c r="F24" s="13">
        <f t="shared" si="0"/>
        <v>5716.320768</v>
      </c>
      <c r="G24" s="11">
        <f>F24/12/130</f>
        <v>3.6643081846153844</v>
      </c>
    </row>
    <row r="25" spans="1:7" ht="19.5" customHeight="1">
      <c r="A25" s="3" t="s">
        <v>38</v>
      </c>
      <c r="B25" s="2">
        <v>3734.4</v>
      </c>
      <c r="C25" s="2">
        <v>1.063</v>
      </c>
      <c r="D25" s="2">
        <v>19</v>
      </c>
      <c r="E25" s="2">
        <v>0.08</v>
      </c>
      <c r="F25" s="13">
        <f t="shared" si="0"/>
        <v>6033.894144</v>
      </c>
      <c r="G25" s="11">
        <f>F25/12/140</f>
        <v>3.591603657142857</v>
      </c>
    </row>
    <row r="26" spans="1:7" ht="19.5" customHeight="1">
      <c r="A26" s="3" t="s">
        <v>39</v>
      </c>
      <c r="B26" s="2">
        <v>3734.4</v>
      </c>
      <c r="C26" s="2">
        <v>1.063</v>
      </c>
      <c r="D26" s="2">
        <v>20</v>
      </c>
      <c r="E26" s="2">
        <v>0.08</v>
      </c>
      <c r="F26" s="13">
        <f t="shared" si="0"/>
        <v>6351.46752</v>
      </c>
      <c r="G26" s="11">
        <f>F26/12/150</f>
        <v>3.5285930666666663</v>
      </c>
    </row>
    <row r="27" spans="1:7" ht="19.5" customHeight="1">
      <c r="A27" s="3" t="s">
        <v>40</v>
      </c>
      <c r="B27" s="2">
        <v>3734.4</v>
      </c>
      <c r="C27" s="2">
        <v>1.063</v>
      </c>
      <c r="D27" s="2">
        <v>22</v>
      </c>
      <c r="E27" s="2">
        <v>0.08</v>
      </c>
      <c r="F27" s="13">
        <f t="shared" si="0"/>
        <v>6986.614272000001</v>
      </c>
      <c r="G27" s="11">
        <f>F27/12/160</f>
        <v>3.6388616000000007</v>
      </c>
    </row>
    <row r="28" spans="1:7" ht="19.5" customHeight="1">
      <c r="A28" s="3" t="s">
        <v>41</v>
      </c>
      <c r="B28" s="2">
        <v>3734.4</v>
      </c>
      <c r="C28" s="2">
        <v>1.063</v>
      </c>
      <c r="D28" s="2">
        <v>24</v>
      </c>
      <c r="E28" s="2">
        <v>0.08</v>
      </c>
      <c r="F28" s="13">
        <f t="shared" si="0"/>
        <v>7621.761023999999</v>
      </c>
      <c r="G28" s="11">
        <f>F28/12/170</f>
        <v>3.7361573647058823</v>
      </c>
    </row>
    <row r="29" spans="1:7" ht="19.5" customHeight="1">
      <c r="A29" s="3" t="s">
        <v>42</v>
      </c>
      <c r="B29" s="2">
        <v>3734.4</v>
      </c>
      <c r="C29" s="2">
        <v>1.063</v>
      </c>
      <c r="D29" s="2">
        <v>26</v>
      </c>
      <c r="E29" s="2">
        <v>0.08</v>
      </c>
      <c r="F29" s="13">
        <f t="shared" si="0"/>
        <v>8256.907776</v>
      </c>
      <c r="G29" s="11">
        <f>F29/12/180</f>
        <v>3.822642488888889</v>
      </c>
    </row>
    <row r="30" spans="1:7" ht="19.5" customHeight="1">
      <c r="A30" s="3" t="s">
        <v>43</v>
      </c>
      <c r="B30" s="2">
        <v>3734.4</v>
      </c>
      <c r="C30" s="2">
        <v>1.063</v>
      </c>
      <c r="D30" s="2">
        <v>28</v>
      </c>
      <c r="E30" s="2">
        <v>0.08</v>
      </c>
      <c r="F30" s="13">
        <f t="shared" si="0"/>
        <v>8892.054528</v>
      </c>
      <c r="G30" s="11">
        <f>F30/12/190</f>
        <v>3.9000239157894736</v>
      </c>
    </row>
    <row r="31" spans="1:7" ht="19.5" customHeight="1">
      <c r="A31" s="3" t="s">
        <v>44</v>
      </c>
      <c r="B31" s="2">
        <v>3734.4</v>
      </c>
      <c r="C31" s="2">
        <v>1.063</v>
      </c>
      <c r="D31" s="2">
        <v>30</v>
      </c>
      <c r="E31" s="2">
        <v>0.08</v>
      </c>
      <c r="F31" s="13">
        <f t="shared" si="0"/>
        <v>9527.201280000001</v>
      </c>
      <c r="G31" s="11">
        <f>F31/12/200</f>
        <v>3.969667200000001</v>
      </c>
    </row>
    <row r="32" spans="1:7" ht="19.5" customHeight="1">
      <c r="A32" s="3" t="s">
        <v>2</v>
      </c>
      <c r="B32" s="2">
        <v>3734.4</v>
      </c>
      <c r="C32" s="2">
        <v>1.063</v>
      </c>
      <c r="D32" s="2">
        <v>33</v>
      </c>
      <c r="E32" s="2">
        <v>0.08</v>
      </c>
      <c r="F32" s="13">
        <f t="shared" si="0"/>
        <v>10479.921408</v>
      </c>
      <c r="G32" s="11">
        <f>F32/12/300</f>
        <v>2.91108928</v>
      </c>
    </row>
    <row r="33" spans="1:7" ht="19.5" customHeight="1">
      <c r="A33" s="3" t="s">
        <v>7</v>
      </c>
      <c r="B33" s="2">
        <v>3734.4</v>
      </c>
      <c r="C33" s="2">
        <v>1.063</v>
      </c>
      <c r="D33" s="2">
        <v>35</v>
      </c>
      <c r="E33" s="2">
        <v>0.08</v>
      </c>
      <c r="F33" s="13">
        <f t="shared" si="0"/>
        <v>11115.068159999999</v>
      </c>
      <c r="G33" s="11">
        <f>F33/12/400</f>
        <v>2.3156391999999997</v>
      </c>
    </row>
    <row r="34" spans="1:7" ht="19.5" customHeight="1">
      <c r="A34" s="3" t="s">
        <v>3</v>
      </c>
      <c r="B34" s="2">
        <v>3734.4</v>
      </c>
      <c r="C34" s="2">
        <v>1.063</v>
      </c>
      <c r="D34" s="2">
        <v>40</v>
      </c>
      <c r="E34" s="2">
        <v>0.08</v>
      </c>
      <c r="F34" s="13">
        <f t="shared" si="0"/>
        <v>12702.93504</v>
      </c>
      <c r="G34" s="11">
        <f>F34/12/500</f>
        <v>2.1171558399999997</v>
      </c>
    </row>
    <row r="35" spans="1:7" ht="19.5" customHeight="1">
      <c r="A35" s="3" t="s">
        <v>4</v>
      </c>
      <c r="B35" s="2">
        <v>3734.4</v>
      </c>
      <c r="C35" s="2">
        <v>1.063</v>
      </c>
      <c r="D35" s="2">
        <v>45</v>
      </c>
      <c r="E35" s="2">
        <v>0.08</v>
      </c>
      <c r="F35" s="13">
        <f t="shared" si="0"/>
        <v>14290.80192</v>
      </c>
      <c r="G35" s="11">
        <f>F35/12/600</f>
        <v>1.9848335999999998</v>
      </c>
    </row>
    <row r="36" spans="1:7" ht="19.5" customHeight="1">
      <c r="A36" s="3" t="s">
        <v>5</v>
      </c>
      <c r="B36" s="2">
        <v>3734.4</v>
      </c>
      <c r="C36" s="2">
        <v>1.063</v>
      </c>
      <c r="D36" s="2">
        <v>50</v>
      </c>
      <c r="E36" s="2">
        <v>0.08</v>
      </c>
      <c r="F36" s="13">
        <f t="shared" si="0"/>
        <v>15878.6688</v>
      </c>
      <c r="G36" s="11">
        <f>F36/12/700</f>
        <v>1.8903177142857142</v>
      </c>
    </row>
    <row r="37" spans="1:7" ht="19.5" customHeight="1">
      <c r="A37" s="23" t="s">
        <v>6</v>
      </c>
      <c r="B37" s="23"/>
      <c r="C37" s="23"/>
      <c r="D37" s="23"/>
      <c r="E37" s="23"/>
      <c r="F37" s="24"/>
      <c r="G37" s="11"/>
    </row>
    <row r="38" spans="1:7" ht="19.5" customHeight="1">
      <c r="A38" s="3" t="s">
        <v>16</v>
      </c>
      <c r="B38" s="2">
        <v>3734.4</v>
      </c>
      <c r="C38" s="2">
        <v>1.063</v>
      </c>
      <c r="D38" s="2">
        <v>2</v>
      </c>
      <c r="E38" s="2">
        <v>0.08</v>
      </c>
      <c r="F38" s="13">
        <f aca="true" t="shared" si="1" ref="F38:F69">B38*C38*D38*E38</f>
        <v>635.146752</v>
      </c>
      <c r="G38" s="11">
        <f>F38/12/10</f>
        <v>5.2928896000000005</v>
      </c>
    </row>
    <row r="39" spans="1:7" ht="19.5" customHeight="1">
      <c r="A39" s="3" t="s">
        <v>18</v>
      </c>
      <c r="B39" s="2">
        <v>3734.4</v>
      </c>
      <c r="C39" s="2">
        <v>1.063</v>
      </c>
      <c r="D39" s="2">
        <v>3</v>
      </c>
      <c r="E39" s="2">
        <v>0.08</v>
      </c>
      <c r="F39" s="13">
        <f t="shared" si="1"/>
        <v>952.7201279999999</v>
      </c>
      <c r="G39" s="11">
        <f>F39/12/15</f>
        <v>5.2928896</v>
      </c>
    </row>
    <row r="40" spans="1:7" ht="19.5" customHeight="1">
      <c r="A40" s="3" t="s">
        <v>23</v>
      </c>
      <c r="B40" s="2">
        <v>3734.4</v>
      </c>
      <c r="C40" s="2">
        <v>1.063</v>
      </c>
      <c r="D40" s="2">
        <v>4</v>
      </c>
      <c r="E40" s="2">
        <v>0.08</v>
      </c>
      <c r="F40" s="13">
        <f t="shared" si="1"/>
        <v>1270.293504</v>
      </c>
      <c r="G40" s="11">
        <f>F40/12/20</f>
        <v>5.2928896000000005</v>
      </c>
    </row>
    <row r="41" spans="1:7" ht="19.5" customHeight="1">
      <c r="A41" s="3" t="s">
        <v>45</v>
      </c>
      <c r="B41" s="2">
        <v>3734.4</v>
      </c>
      <c r="C41" s="2">
        <v>1.063</v>
      </c>
      <c r="D41" s="2">
        <v>5</v>
      </c>
      <c r="E41" s="2">
        <v>0.08</v>
      </c>
      <c r="F41" s="13">
        <f t="shared" si="1"/>
        <v>1587.86688</v>
      </c>
      <c r="G41" s="11">
        <f>F41/12/25</f>
        <v>5.2928896</v>
      </c>
    </row>
    <row r="42" spans="1:7" ht="19.5" customHeight="1">
      <c r="A42" s="3" t="s">
        <v>25</v>
      </c>
      <c r="B42" s="2">
        <v>3734.4</v>
      </c>
      <c r="C42" s="2">
        <v>1.063</v>
      </c>
      <c r="D42" s="2">
        <v>6</v>
      </c>
      <c r="E42" s="2">
        <v>0.08</v>
      </c>
      <c r="F42" s="13">
        <f t="shared" si="1"/>
        <v>1905.4402559999999</v>
      </c>
      <c r="G42" s="11">
        <f>F42/12/30</f>
        <v>5.2928896</v>
      </c>
    </row>
    <row r="43" spans="1:7" ht="19.5" customHeight="1">
      <c r="A43" s="3" t="s">
        <v>26</v>
      </c>
      <c r="B43" s="2">
        <v>3734.4</v>
      </c>
      <c r="C43" s="2">
        <v>1.063</v>
      </c>
      <c r="D43" s="2">
        <v>7</v>
      </c>
      <c r="E43" s="2">
        <v>0.08</v>
      </c>
      <c r="F43" s="13">
        <f t="shared" si="1"/>
        <v>2223.013632</v>
      </c>
      <c r="G43" s="11">
        <f>F43/12/35</f>
        <v>5.2928896</v>
      </c>
    </row>
    <row r="44" spans="1:7" ht="19.5" customHeight="1">
      <c r="A44" s="3" t="s">
        <v>27</v>
      </c>
      <c r="B44" s="2">
        <v>3734.4</v>
      </c>
      <c r="C44" s="2">
        <v>1.063</v>
      </c>
      <c r="D44" s="2">
        <v>8</v>
      </c>
      <c r="E44" s="2">
        <v>0.08</v>
      </c>
      <c r="F44" s="13">
        <f t="shared" si="1"/>
        <v>2540.587008</v>
      </c>
      <c r="G44" s="11">
        <f>F44/12/40</f>
        <v>5.2928896000000005</v>
      </c>
    </row>
    <row r="45" spans="1:7" ht="19.5" customHeight="1">
      <c r="A45" s="3" t="s">
        <v>28</v>
      </c>
      <c r="B45" s="2">
        <v>3734.4</v>
      </c>
      <c r="C45" s="2">
        <v>1.063</v>
      </c>
      <c r="D45" s="2">
        <v>9</v>
      </c>
      <c r="E45" s="2">
        <v>0.08</v>
      </c>
      <c r="F45" s="13">
        <f t="shared" si="1"/>
        <v>2858.160384</v>
      </c>
      <c r="G45" s="11">
        <f>F45/12/45</f>
        <v>5.2928896</v>
      </c>
    </row>
    <row r="46" spans="1:7" ht="19.5" customHeight="1">
      <c r="A46" s="3" t="s">
        <v>29</v>
      </c>
      <c r="B46" s="2">
        <v>3734.4</v>
      </c>
      <c r="C46" s="2">
        <v>1.063</v>
      </c>
      <c r="D46" s="2">
        <v>10</v>
      </c>
      <c r="E46" s="2">
        <v>0.08</v>
      </c>
      <c r="F46" s="13">
        <f t="shared" si="1"/>
        <v>3175.73376</v>
      </c>
      <c r="G46" s="11">
        <f>F46/12/50</f>
        <v>5.2928896</v>
      </c>
    </row>
    <row r="47" spans="1:7" ht="19.5" customHeight="1">
      <c r="A47" s="3" t="s">
        <v>46</v>
      </c>
      <c r="B47" s="2">
        <v>3734.4</v>
      </c>
      <c r="C47" s="2">
        <v>1.063</v>
      </c>
      <c r="D47" s="2">
        <v>11</v>
      </c>
      <c r="E47" s="2">
        <v>0.08</v>
      </c>
      <c r="F47" s="13">
        <f t="shared" si="1"/>
        <v>3493.3071360000004</v>
      </c>
      <c r="G47" s="11">
        <f>F47/12/55</f>
        <v>5.2928896000000005</v>
      </c>
    </row>
    <row r="48" spans="1:7" ht="19.5" customHeight="1">
      <c r="A48" s="3" t="s">
        <v>47</v>
      </c>
      <c r="B48" s="2">
        <v>3734.4</v>
      </c>
      <c r="C48" s="2">
        <v>1.063</v>
      </c>
      <c r="D48" s="2">
        <v>12</v>
      </c>
      <c r="E48" s="2">
        <v>0.08</v>
      </c>
      <c r="F48" s="13">
        <f t="shared" si="1"/>
        <v>3810.8805119999997</v>
      </c>
      <c r="G48" s="11">
        <f>F48/12/60</f>
        <v>5.2928896</v>
      </c>
    </row>
    <row r="49" spans="1:7" ht="19.5" customHeight="1">
      <c r="A49" s="3" t="s">
        <v>31</v>
      </c>
      <c r="B49" s="2">
        <v>3734.4</v>
      </c>
      <c r="C49" s="2">
        <v>1.063</v>
      </c>
      <c r="D49" s="2">
        <v>16</v>
      </c>
      <c r="E49" s="2">
        <v>0.08</v>
      </c>
      <c r="F49" s="13">
        <f t="shared" si="1"/>
        <v>5081.174016</v>
      </c>
      <c r="G49" s="11">
        <f>F49/12/70</f>
        <v>6.049016685714286</v>
      </c>
    </row>
    <row r="50" spans="1:7" ht="19.5" customHeight="1">
      <c r="A50" s="3" t="s">
        <v>48</v>
      </c>
      <c r="B50" s="2">
        <v>3734.4</v>
      </c>
      <c r="C50" s="2">
        <v>1.063</v>
      </c>
      <c r="D50" s="2">
        <v>18</v>
      </c>
      <c r="E50" s="2">
        <v>0.08</v>
      </c>
      <c r="F50" s="13">
        <f t="shared" si="1"/>
        <v>5716.320768</v>
      </c>
      <c r="G50" s="11">
        <f>F50/12/80</f>
        <v>5.9545008</v>
      </c>
    </row>
    <row r="51" spans="1:7" ht="19.5" customHeight="1">
      <c r="A51" s="3" t="s">
        <v>33</v>
      </c>
      <c r="B51" s="2">
        <v>3734.4</v>
      </c>
      <c r="C51" s="2">
        <v>1.063</v>
      </c>
      <c r="D51" s="2">
        <v>20</v>
      </c>
      <c r="E51" s="2">
        <v>0.08</v>
      </c>
      <c r="F51" s="13">
        <f t="shared" si="1"/>
        <v>6351.46752</v>
      </c>
      <c r="G51" s="11">
        <f>F51/12/90</f>
        <v>5.880988444444444</v>
      </c>
    </row>
    <row r="52" spans="1:7" ht="19.5" customHeight="1">
      <c r="A52" s="3" t="s">
        <v>34</v>
      </c>
      <c r="B52" s="2">
        <v>3734.4</v>
      </c>
      <c r="C52" s="2">
        <v>1.063</v>
      </c>
      <c r="D52" s="2">
        <v>22</v>
      </c>
      <c r="E52" s="2">
        <v>0.08</v>
      </c>
      <c r="F52" s="13">
        <f t="shared" si="1"/>
        <v>6986.614272000001</v>
      </c>
      <c r="G52" s="11">
        <f>F52/12/100</f>
        <v>5.822178560000001</v>
      </c>
    </row>
    <row r="53" spans="1:7" ht="19.5" customHeight="1">
      <c r="A53" s="3" t="s">
        <v>35</v>
      </c>
      <c r="B53" s="2">
        <v>3734.4</v>
      </c>
      <c r="C53" s="2">
        <v>1.063</v>
      </c>
      <c r="D53" s="2">
        <v>24</v>
      </c>
      <c r="E53" s="2">
        <v>0.08</v>
      </c>
      <c r="F53" s="13">
        <f t="shared" si="1"/>
        <v>7621.761023999999</v>
      </c>
      <c r="G53" s="11">
        <f>F53/12/110</f>
        <v>5.774061381818182</v>
      </c>
    </row>
    <row r="54" spans="1:7" ht="19.5" customHeight="1">
      <c r="A54" s="3" t="s">
        <v>36</v>
      </c>
      <c r="B54" s="2">
        <v>3734.4</v>
      </c>
      <c r="C54" s="2">
        <v>1.063</v>
      </c>
      <c r="D54" s="2">
        <v>26</v>
      </c>
      <c r="E54" s="2">
        <v>0.08</v>
      </c>
      <c r="F54" s="13">
        <f t="shared" si="1"/>
        <v>8256.907776</v>
      </c>
      <c r="G54" s="11">
        <f>F54/12/120</f>
        <v>5.733963733333334</v>
      </c>
    </row>
    <row r="55" spans="1:7" ht="19.5" customHeight="1">
      <c r="A55" s="3" t="s">
        <v>49</v>
      </c>
      <c r="B55" s="2">
        <v>3734.4</v>
      </c>
      <c r="C55" s="2">
        <v>1.063</v>
      </c>
      <c r="D55" s="2">
        <v>28</v>
      </c>
      <c r="E55" s="2">
        <v>0.08</v>
      </c>
      <c r="F55" s="13">
        <f t="shared" si="1"/>
        <v>8892.054528</v>
      </c>
      <c r="G55" s="11">
        <f>F55/12/130</f>
        <v>5.700034953846154</v>
      </c>
    </row>
    <row r="56" spans="1:7" ht="19.5" customHeight="1">
      <c r="A56" s="3" t="s">
        <v>38</v>
      </c>
      <c r="B56" s="2">
        <v>3734.4</v>
      </c>
      <c r="C56" s="2">
        <v>1.063</v>
      </c>
      <c r="D56" s="2">
        <v>30</v>
      </c>
      <c r="E56" s="2">
        <v>0.08</v>
      </c>
      <c r="F56" s="13">
        <f t="shared" si="1"/>
        <v>9527.201280000001</v>
      </c>
      <c r="G56" s="11">
        <f>F56/12/140</f>
        <v>5.670953142857144</v>
      </c>
    </row>
    <row r="57" spans="1:7" ht="19.5" customHeight="1">
      <c r="A57" s="3" t="s">
        <v>39</v>
      </c>
      <c r="B57" s="2">
        <v>3734.4</v>
      </c>
      <c r="C57" s="2">
        <v>1.063</v>
      </c>
      <c r="D57" s="2">
        <v>32</v>
      </c>
      <c r="E57" s="2">
        <v>0.08</v>
      </c>
      <c r="F57" s="13">
        <f t="shared" si="1"/>
        <v>10162.348032</v>
      </c>
      <c r="G57" s="11">
        <f>F57/12/150</f>
        <v>5.645748906666667</v>
      </c>
    </row>
    <row r="58" spans="1:7" ht="19.5" customHeight="1">
      <c r="A58" s="3" t="s">
        <v>40</v>
      </c>
      <c r="B58" s="2">
        <v>3734.4</v>
      </c>
      <c r="C58" s="2">
        <v>1.063</v>
      </c>
      <c r="D58" s="2">
        <v>34</v>
      </c>
      <c r="E58" s="2">
        <v>0.08</v>
      </c>
      <c r="F58" s="13">
        <f t="shared" si="1"/>
        <v>10797.494783999999</v>
      </c>
      <c r="G58" s="11">
        <f>F58/12/160</f>
        <v>5.623695199999999</v>
      </c>
    </row>
    <row r="59" spans="1:7" ht="19.5" customHeight="1">
      <c r="A59" s="3" t="s">
        <v>41</v>
      </c>
      <c r="B59" s="2">
        <v>3734.4</v>
      </c>
      <c r="C59" s="2">
        <v>1.063</v>
      </c>
      <c r="D59" s="2">
        <v>36</v>
      </c>
      <c r="E59" s="2">
        <v>0.08</v>
      </c>
      <c r="F59" s="13">
        <f t="shared" si="1"/>
        <v>11432.641536</v>
      </c>
      <c r="G59" s="11">
        <f>F59/12/170</f>
        <v>5.604236047058823</v>
      </c>
    </row>
    <row r="60" spans="1:7" ht="19.5" customHeight="1">
      <c r="A60" s="3" t="s">
        <v>42</v>
      </c>
      <c r="B60" s="2">
        <v>3734.4</v>
      </c>
      <c r="C60" s="2">
        <v>1.063</v>
      </c>
      <c r="D60" s="2">
        <v>38</v>
      </c>
      <c r="E60" s="2">
        <v>0.08</v>
      </c>
      <c r="F60" s="13">
        <f t="shared" si="1"/>
        <v>12067.788288</v>
      </c>
      <c r="G60" s="11">
        <f>F60/12/180</f>
        <v>5.5869390222222215</v>
      </c>
    </row>
    <row r="61" spans="1:7" ht="19.5" customHeight="1">
      <c r="A61" s="3" t="s">
        <v>43</v>
      </c>
      <c r="B61" s="2">
        <v>3734.4</v>
      </c>
      <c r="C61" s="2">
        <v>1.063</v>
      </c>
      <c r="D61" s="2">
        <v>40</v>
      </c>
      <c r="E61" s="2">
        <v>0.08</v>
      </c>
      <c r="F61" s="13">
        <f t="shared" si="1"/>
        <v>12702.93504</v>
      </c>
      <c r="G61" s="11">
        <f>F61/12/190</f>
        <v>5.571462736842105</v>
      </c>
    </row>
    <row r="62" spans="1:7" ht="19.5" customHeight="1">
      <c r="A62" s="3" t="s">
        <v>44</v>
      </c>
      <c r="B62" s="2">
        <v>3734.4</v>
      </c>
      <c r="C62" s="2">
        <v>1.063</v>
      </c>
      <c r="D62" s="2">
        <v>42</v>
      </c>
      <c r="E62" s="2">
        <v>0.08</v>
      </c>
      <c r="F62" s="13">
        <f t="shared" si="1"/>
        <v>13338.081791999999</v>
      </c>
      <c r="G62" s="11">
        <f>F62/12/200</f>
        <v>5.557534079999999</v>
      </c>
    </row>
    <row r="63" spans="1:7" ht="19.5" customHeight="1">
      <c r="A63" s="3" t="s">
        <v>2</v>
      </c>
      <c r="B63" s="2">
        <v>3734.4</v>
      </c>
      <c r="C63" s="2">
        <v>1.063</v>
      </c>
      <c r="D63" s="2">
        <v>44</v>
      </c>
      <c r="E63" s="2">
        <v>0.08</v>
      </c>
      <c r="F63" s="13">
        <f t="shared" si="1"/>
        <v>13973.228544000001</v>
      </c>
      <c r="G63" s="11">
        <f>F63/12/300</f>
        <v>3.881452373333334</v>
      </c>
    </row>
    <row r="64" spans="1:7" ht="19.5" customHeight="1">
      <c r="A64" s="3" t="s">
        <v>7</v>
      </c>
      <c r="B64" s="2">
        <v>3734.4</v>
      </c>
      <c r="C64" s="2">
        <v>1.063</v>
      </c>
      <c r="D64" s="2">
        <v>46</v>
      </c>
      <c r="E64" s="2">
        <v>0.08</v>
      </c>
      <c r="F64" s="13">
        <f t="shared" si="1"/>
        <v>14608.375296</v>
      </c>
      <c r="G64" s="11">
        <f>F64/12/400</f>
        <v>3.0434115200000003</v>
      </c>
    </row>
    <row r="65" spans="1:7" ht="19.5" customHeight="1">
      <c r="A65" s="3" t="s">
        <v>3</v>
      </c>
      <c r="B65" s="2">
        <v>3734.4</v>
      </c>
      <c r="C65" s="2">
        <v>1.063</v>
      </c>
      <c r="D65" s="2">
        <v>48</v>
      </c>
      <c r="E65" s="2">
        <v>0.08</v>
      </c>
      <c r="F65" s="13">
        <f t="shared" si="1"/>
        <v>15243.522047999999</v>
      </c>
      <c r="G65" s="11">
        <f>F65/12/500</f>
        <v>2.540587008</v>
      </c>
    </row>
    <row r="66" spans="1:7" ht="19.5" customHeight="1">
      <c r="A66" s="3" t="s">
        <v>4</v>
      </c>
      <c r="B66" s="2">
        <v>3734.4</v>
      </c>
      <c r="C66" s="2">
        <v>1.063</v>
      </c>
      <c r="D66" s="2">
        <v>50</v>
      </c>
      <c r="E66" s="2">
        <v>0.08</v>
      </c>
      <c r="F66" s="13">
        <f t="shared" si="1"/>
        <v>15878.6688</v>
      </c>
      <c r="G66" s="11">
        <f>F66/12/600</f>
        <v>2.2053706666666666</v>
      </c>
    </row>
    <row r="67" spans="1:7" ht="19.5" customHeight="1">
      <c r="A67" s="3" t="s">
        <v>8</v>
      </c>
      <c r="B67" s="2">
        <v>3734.4</v>
      </c>
      <c r="C67" s="2">
        <v>1.063</v>
      </c>
      <c r="D67" s="2">
        <v>60</v>
      </c>
      <c r="E67" s="2">
        <v>0.08</v>
      </c>
      <c r="F67" s="13">
        <f t="shared" si="1"/>
        <v>19054.402560000002</v>
      </c>
      <c r="G67" s="11">
        <f>F67/12/700</f>
        <v>2.2683812571428574</v>
      </c>
    </row>
    <row r="68" spans="1:7" ht="19.5" customHeight="1">
      <c r="A68" s="3" t="s">
        <v>9</v>
      </c>
      <c r="B68" s="2">
        <v>3734.4</v>
      </c>
      <c r="C68" s="2">
        <v>1.063</v>
      </c>
      <c r="D68" s="2">
        <v>80</v>
      </c>
      <c r="E68" s="2">
        <v>0.08</v>
      </c>
      <c r="F68" s="13">
        <f t="shared" si="1"/>
        <v>25405.87008</v>
      </c>
      <c r="G68" s="11">
        <f>F68/12/800</f>
        <v>2.6464448</v>
      </c>
    </row>
    <row r="69" spans="1:7" ht="19.5" customHeight="1">
      <c r="A69" s="3" t="s">
        <v>10</v>
      </c>
      <c r="B69" s="2">
        <v>3734.4</v>
      </c>
      <c r="C69" s="2">
        <v>1.063</v>
      </c>
      <c r="D69" s="2">
        <v>100</v>
      </c>
      <c r="E69" s="2">
        <v>0.08</v>
      </c>
      <c r="F69" s="13">
        <f t="shared" si="1"/>
        <v>31757.3376</v>
      </c>
      <c r="G69" s="11">
        <f>F69/12/900</f>
        <v>2.940494222222222</v>
      </c>
    </row>
  </sheetData>
  <sheetProtection/>
  <mergeCells count="8">
    <mergeCell ref="A37:F37"/>
    <mergeCell ref="A2:A4"/>
    <mergeCell ref="B2:B4"/>
    <mergeCell ref="C2:C4"/>
    <mergeCell ref="D2:D4"/>
    <mergeCell ref="E2:E4"/>
    <mergeCell ref="F2:F4"/>
    <mergeCell ref="A7:F7"/>
  </mergeCells>
  <printOptions/>
  <pageMargins left="0.5118110236220472" right="0.31496062992125984" top="0.5511811023622047" bottom="0.35433070866141736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zoomScaleSheetLayoutView="100" zoomScalePageLayoutView="0" workbookViewId="0" topLeftCell="A1">
      <selection activeCell="F2" sqref="F2:F4"/>
    </sheetView>
  </sheetViews>
  <sheetFormatPr defaultColWidth="9.140625" defaultRowHeight="15"/>
  <cols>
    <col min="1" max="1" width="70.7109375" style="0" customWidth="1"/>
    <col min="2" max="2" width="15.57421875" style="0" customWidth="1"/>
    <col min="3" max="3" width="17.421875" style="0" customWidth="1"/>
    <col min="4" max="4" width="16.421875" style="1" customWidth="1"/>
    <col min="5" max="5" width="16.140625" style="0" customWidth="1"/>
    <col min="6" max="6" width="18.57421875" style="21" customWidth="1"/>
    <col min="7" max="7" width="18.00390625" style="0" customWidth="1"/>
  </cols>
  <sheetData>
    <row r="1" ht="15">
      <c r="E1" s="5" t="s">
        <v>20</v>
      </c>
    </row>
    <row r="2" spans="1:7" ht="47.25" customHeight="1">
      <c r="A2" s="25" t="s">
        <v>0</v>
      </c>
      <c r="B2" s="25" t="s">
        <v>11</v>
      </c>
      <c r="C2" s="25" t="s">
        <v>17</v>
      </c>
      <c r="D2" s="25" t="s">
        <v>13</v>
      </c>
      <c r="E2" s="25" t="s">
        <v>12</v>
      </c>
      <c r="F2" s="27" t="s">
        <v>51</v>
      </c>
      <c r="G2" s="15" t="s">
        <v>54</v>
      </c>
    </row>
    <row r="3" spans="1:7" ht="12.75" customHeight="1">
      <c r="A3" s="25"/>
      <c r="B3" s="25"/>
      <c r="C3" s="25"/>
      <c r="D3" s="25"/>
      <c r="E3" s="26"/>
      <c r="F3" s="27"/>
      <c r="G3" s="16" t="s">
        <v>55</v>
      </c>
    </row>
    <row r="4" spans="1:7" ht="29.25" customHeight="1">
      <c r="A4" s="25"/>
      <c r="B4" s="25"/>
      <c r="C4" s="25"/>
      <c r="D4" s="25"/>
      <c r="E4" s="26"/>
      <c r="F4" s="27"/>
      <c r="G4" s="14"/>
    </row>
    <row r="5" spans="1:7" ht="21.75" customHeight="1">
      <c r="A5" s="7" t="s">
        <v>15</v>
      </c>
      <c r="B5" s="8">
        <v>3734.4</v>
      </c>
      <c r="C5" s="8">
        <v>1.063</v>
      </c>
      <c r="D5" s="9">
        <v>1</v>
      </c>
      <c r="E5" s="8">
        <v>1.11</v>
      </c>
      <c r="F5" s="12">
        <f>B5*C5*D5*E5</f>
        <v>4406.330592</v>
      </c>
      <c r="G5" s="11">
        <f>F5/12/1</f>
        <v>367.19421600000004</v>
      </c>
    </row>
    <row r="6" spans="1:7" ht="80.25" customHeight="1">
      <c r="A6" s="6" t="s">
        <v>53</v>
      </c>
      <c r="B6" s="8">
        <v>3734.4</v>
      </c>
      <c r="C6" s="8">
        <v>1.063</v>
      </c>
      <c r="D6" s="9">
        <v>2</v>
      </c>
      <c r="E6" s="8">
        <v>1.11</v>
      </c>
      <c r="F6" s="12">
        <f>B6*C6*D6*E6</f>
        <v>8812.661184</v>
      </c>
      <c r="G6" s="11">
        <f>F6/12/2</f>
        <v>367.19421600000004</v>
      </c>
    </row>
    <row r="7" spans="1:7" ht="30.75" customHeight="1">
      <c r="A7" s="24" t="s">
        <v>1</v>
      </c>
      <c r="B7" s="28"/>
      <c r="C7" s="28"/>
      <c r="D7" s="28"/>
      <c r="E7" s="28"/>
      <c r="F7" s="28"/>
      <c r="G7" s="22"/>
    </row>
    <row r="8" spans="1:7" ht="19.5" customHeight="1">
      <c r="A8" s="3" t="s">
        <v>16</v>
      </c>
      <c r="B8" s="2">
        <v>3734.4</v>
      </c>
      <c r="C8" s="2">
        <v>1.063</v>
      </c>
      <c r="D8" s="4">
        <v>3</v>
      </c>
      <c r="E8" s="8">
        <v>1.11</v>
      </c>
      <c r="F8" s="13">
        <f aca="true" t="shared" si="0" ref="F8:F36">B8*C8*D8*E8</f>
        <v>13218.991776</v>
      </c>
      <c r="G8" s="11">
        <f>F8/12/10</f>
        <v>110.15826480000001</v>
      </c>
    </row>
    <row r="9" spans="1:7" ht="19.5" customHeight="1">
      <c r="A9" s="3" t="s">
        <v>18</v>
      </c>
      <c r="B9" s="2">
        <v>3734.4</v>
      </c>
      <c r="C9" s="2">
        <v>1.063</v>
      </c>
      <c r="D9" s="4">
        <v>4</v>
      </c>
      <c r="E9" s="8">
        <v>1.11</v>
      </c>
      <c r="F9" s="13">
        <f t="shared" si="0"/>
        <v>17625.322368</v>
      </c>
      <c r="G9" s="11">
        <f>F9/12/15</f>
        <v>97.91845760000001</v>
      </c>
    </row>
    <row r="10" spans="1:7" ht="19.5" customHeight="1">
      <c r="A10" s="3" t="s">
        <v>23</v>
      </c>
      <c r="B10" s="2">
        <v>3734.4</v>
      </c>
      <c r="C10" s="2">
        <v>1.063</v>
      </c>
      <c r="D10" s="4">
        <v>5</v>
      </c>
      <c r="E10" s="8">
        <v>1.11</v>
      </c>
      <c r="F10" s="13">
        <f t="shared" si="0"/>
        <v>22031.65296</v>
      </c>
      <c r="G10" s="11">
        <f>F10/12/20</f>
        <v>91.798554</v>
      </c>
    </row>
    <row r="11" spans="1:7" ht="19.5" customHeight="1">
      <c r="A11" s="3" t="s">
        <v>24</v>
      </c>
      <c r="B11" s="2">
        <v>3734.4</v>
      </c>
      <c r="C11" s="2">
        <v>1.063</v>
      </c>
      <c r="D11" s="4">
        <v>6</v>
      </c>
      <c r="E11" s="8">
        <v>1.11</v>
      </c>
      <c r="F11" s="13">
        <f t="shared" si="0"/>
        <v>26437.983552</v>
      </c>
      <c r="G11" s="11">
        <f>F11/12/25</f>
        <v>88.12661184000001</v>
      </c>
    </row>
    <row r="12" spans="1:7" ht="19.5" customHeight="1">
      <c r="A12" s="3" t="s">
        <v>25</v>
      </c>
      <c r="B12" s="2">
        <v>3734.4</v>
      </c>
      <c r="C12" s="2">
        <v>1.063</v>
      </c>
      <c r="D12" s="4">
        <v>7</v>
      </c>
      <c r="E12" s="8">
        <v>1.11</v>
      </c>
      <c r="F12" s="13">
        <f t="shared" si="0"/>
        <v>30844.314144</v>
      </c>
      <c r="G12" s="11">
        <f>F12/12/30</f>
        <v>85.6786504</v>
      </c>
    </row>
    <row r="13" spans="1:7" ht="19.5" customHeight="1">
      <c r="A13" s="3" t="s">
        <v>26</v>
      </c>
      <c r="B13" s="2">
        <v>3734.4</v>
      </c>
      <c r="C13" s="2">
        <v>1.063</v>
      </c>
      <c r="D13" s="2">
        <v>8</v>
      </c>
      <c r="E13" s="8">
        <v>1.11</v>
      </c>
      <c r="F13" s="13">
        <f t="shared" si="0"/>
        <v>35250.644736</v>
      </c>
      <c r="G13" s="11">
        <f>F13/12/35</f>
        <v>83.93010651428573</v>
      </c>
    </row>
    <row r="14" spans="1:7" ht="19.5" customHeight="1">
      <c r="A14" s="3" t="s">
        <v>27</v>
      </c>
      <c r="B14" s="2">
        <v>3734.4</v>
      </c>
      <c r="C14" s="2">
        <v>1.063</v>
      </c>
      <c r="D14" s="2">
        <v>9</v>
      </c>
      <c r="E14" s="8">
        <v>1.11</v>
      </c>
      <c r="F14" s="13">
        <f t="shared" si="0"/>
        <v>39656.975328</v>
      </c>
      <c r="G14" s="11">
        <f>F14/12/40</f>
        <v>82.6186986</v>
      </c>
    </row>
    <row r="15" spans="1:7" ht="19.5" customHeight="1">
      <c r="A15" s="3" t="s">
        <v>28</v>
      </c>
      <c r="B15" s="2">
        <v>3734.4</v>
      </c>
      <c r="C15" s="2">
        <v>1.063</v>
      </c>
      <c r="D15" s="10">
        <v>9.5</v>
      </c>
      <c r="E15" s="8">
        <v>1.11</v>
      </c>
      <c r="F15" s="13">
        <f t="shared" si="0"/>
        <v>41860.14062400001</v>
      </c>
      <c r="G15" s="11">
        <f>F15/12/45</f>
        <v>77.51877893333335</v>
      </c>
    </row>
    <row r="16" spans="1:7" ht="19.5" customHeight="1">
      <c r="A16" s="3" t="s">
        <v>29</v>
      </c>
      <c r="B16" s="2">
        <v>3734.4</v>
      </c>
      <c r="C16" s="2">
        <v>1.063</v>
      </c>
      <c r="D16" s="2">
        <v>10</v>
      </c>
      <c r="E16" s="8">
        <v>1.11</v>
      </c>
      <c r="F16" s="13">
        <f t="shared" si="0"/>
        <v>44063.30592</v>
      </c>
      <c r="G16" s="11">
        <f>F16/12/50</f>
        <v>73.43884320000001</v>
      </c>
    </row>
    <row r="17" spans="1:7" ht="19.5" customHeight="1">
      <c r="A17" s="3" t="s">
        <v>30</v>
      </c>
      <c r="B17" s="2">
        <v>3734.4</v>
      </c>
      <c r="C17" s="2">
        <v>1.063</v>
      </c>
      <c r="D17" s="2">
        <v>11</v>
      </c>
      <c r="E17" s="8">
        <v>1.11</v>
      </c>
      <c r="F17" s="13">
        <f t="shared" si="0"/>
        <v>48469.636512000005</v>
      </c>
      <c r="G17" s="11">
        <f>F17/12/60</f>
        <v>67.31893960000001</v>
      </c>
    </row>
    <row r="18" spans="1:7" ht="19.5" customHeight="1">
      <c r="A18" s="3" t="s">
        <v>31</v>
      </c>
      <c r="B18" s="2">
        <v>3734.4</v>
      </c>
      <c r="C18" s="2">
        <v>1.063</v>
      </c>
      <c r="D18" s="2">
        <v>12</v>
      </c>
      <c r="E18" s="8">
        <v>1.11</v>
      </c>
      <c r="F18" s="13">
        <f t="shared" si="0"/>
        <v>52875.967104</v>
      </c>
      <c r="G18" s="11">
        <f>F18/12/70</f>
        <v>62.94757988571429</v>
      </c>
    </row>
    <row r="19" spans="1:7" ht="19.5" customHeight="1">
      <c r="A19" s="3" t="s">
        <v>32</v>
      </c>
      <c r="B19" s="2">
        <v>3734.4</v>
      </c>
      <c r="C19" s="2">
        <v>1.063</v>
      </c>
      <c r="D19" s="2">
        <v>13</v>
      </c>
      <c r="E19" s="8">
        <v>1.11</v>
      </c>
      <c r="F19" s="13">
        <f t="shared" si="0"/>
        <v>57282.297696</v>
      </c>
      <c r="G19" s="11">
        <f>F19/12/80</f>
        <v>59.6690601</v>
      </c>
    </row>
    <row r="20" spans="1:7" ht="19.5" customHeight="1">
      <c r="A20" s="3" t="s">
        <v>33</v>
      </c>
      <c r="B20" s="2">
        <v>3734.4</v>
      </c>
      <c r="C20" s="2">
        <v>1.063</v>
      </c>
      <c r="D20" s="2">
        <v>14</v>
      </c>
      <c r="E20" s="8">
        <v>1.11</v>
      </c>
      <c r="F20" s="13">
        <f t="shared" si="0"/>
        <v>61688.628288</v>
      </c>
      <c r="G20" s="11">
        <f>F20/12/90</f>
        <v>57.11910026666666</v>
      </c>
    </row>
    <row r="21" spans="1:7" ht="19.5" customHeight="1">
      <c r="A21" s="3" t="s">
        <v>34</v>
      </c>
      <c r="B21" s="2">
        <v>3734.4</v>
      </c>
      <c r="C21" s="2">
        <v>1.063</v>
      </c>
      <c r="D21" s="2">
        <v>15</v>
      </c>
      <c r="E21" s="8">
        <v>1.11</v>
      </c>
      <c r="F21" s="13">
        <f t="shared" si="0"/>
        <v>66094.95888</v>
      </c>
      <c r="G21" s="11">
        <f>F21/12/100</f>
        <v>55.079132400000006</v>
      </c>
    </row>
    <row r="22" spans="1:7" ht="19.5" customHeight="1">
      <c r="A22" s="3" t="s">
        <v>35</v>
      </c>
      <c r="B22" s="2">
        <v>3734.4</v>
      </c>
      <c r="C22" s="2">
        <v>1.063</v>
      </c>
      <c r="D22" s="2">
        <v>16</v>
      </c>
      <c r="E22" s="8">
        <v>1.11</v>
      </c>
      <c r="F22" s="13">
        <f t="shared" si="0"/>
        <v>70501.289472</v>
      </c>
      <c r="G22" s="11">
        <f>F22/12/110</f>
        <v>53.410067781818185</v>
      </c>
    </row>
    <row r="23" spans="1:7" ht="19.5" customHeight="1">
      <c r="A23" s="3" t="s">
        <v>36</v>
      </c>
      <c r="B23" s="2">
        <v>3734.4</v>
      </c>
      <c r="C23" s="2">
        <v>1.063</v>
      </c>
      <c r="D23" s="2">
        <v>17</v>
      </c>
      <c r="E23" s="8">
        <v>1.11</v>
      </c>
      <c r="F23" s="13">
        <f t="shared" si="0"/>
        <v>74907.620064</v>
      </c>
      <c r="G23" s="11">
        <f>F23/12/120</f>
        <v>52.019180600000006</v>
      </c>
    </row>
    <row r="24" spans="1:7" ht="19.5" customHeight="1">
      <c r="A24" s="3" t="s">
        <v>37</v>
      </c>
      <c r="B24" s="2">
        <v>3734.4</v>
      </c>
      <c r="C24" s="2">
        <v>1.063</v>
      </c>
      <c r="D24" s="2">
        <v>18</v>
      </c>
      <c r="E24" s="8">
        <v>1.11</v>
      </c>
      <c r="F24" s="13">
        <f t="shared" si="0"/>
        <v>79313.950656</v>
      </c>
      <c r="G24" s="11">
        <f>F24/12/130</f>
        <v>50.84227606153846</v>
      </c>
    </row>
    <row r="25" spans="1:7" ht="19.5" customHeight="1">
      <c r="A25" s="3" t="s">
        <v>38</v>
      </c>
      <c r="B25" s="2">
        <v>3734.4</v>
      </c>
      <c r="C25" s="2">
        <v>1.063</v>
      </c>
      <c r="D25" s="2">
        <v>19</v>
      </c>
      <c r="E25" s="8">
        <v>1.11</v>
      </c>
      <c r="F25" s="13">
        <f t="shared" si="0"/>
        <v>83720.28124800001</v>
      </c>
      <c r="G25" s="11">
        <f>F25/12/140</f>
        <v>49.833500742857154</v>
      </c>
    </row>
    <row r="26" spans="1:7" ht="19.5" customHeight="1">
      <c r="A26" s="3" t="s">
        <v>39</v>
      </c>
      <c r="B26" s="2">
        <v>3734.4</v>
      </c>
      <c r="C26" s="2">
        <v>1.063</v>
      </c>
      <c r="D26" s="2">
        <v>20</v>
      </c>
      <c r="E26" s="8">
        <v>1.11</v>
      </c>
      <c r="F26" s="13">
        <f t="shared" si="0"/>
        <v>88126.61184</v>
      </c>
      <c r="G26" s="11">
        <f>F26/12/150</f>
        <v>48.9592288</v>
      </c>
    </row>
    <row r="27" spans="1:7" ht="19.5" customHeight="1">
      <c r="A27" s="3" t="s">
        <v>40</v>
      </c>
      <c r="B27" s="2">
        <v>3734.4</v>
      </c>
      <c r="C27" s="2">
        <v>1.063</v>
      </c>
      <c r="D27" s="2">
        <v>22</v>
      </c>
      <c r="E27" s="8">
        <v>1.11</v>
      </c>
      <c r="F27" s="13">
        <f t="shared" si="0"/>
        <v>96939.27302400001</v>
      </c>
      <c r="G27" s="11">
        <f>F27/12/160</f>
        <v>50.4892047</v>
      </c>
    </row>
    <row r="28" spans="1:7" ht="19.5" customHeight="1">
      <c r="A28" s="3" t="s">
        <v>41</v>
      </c>
      <c r="B28" s="2">
        <v>3734.4</v>
      </c>
      <c r="C28" s="2">
        <v>1.063</v>
      </c>
      <c r="D28" s="2">
        <v>24</v>
      </c>
      <c r="E28" s="8">
        <v>1.11</v>
      </c>
      <c r="F28" s="13">
        <f t="shared" si="0"/>
        <v>105751.934208</v>
      </c>
      <c r="G28" s="11">
        <f>F28/12/170</f>
        <v>51.83918343529412</v>
      </c>
    </row>
    <row r="29" spans="1:7" ht="19.5" customHeight="1">
      <c r="A29" s="3" t="s">
        <v>42</v>
      </c>
      <c r="B29" s="2">
        <v>3734.4</v>
      </c>
      <c r="C29" s="2">
        <v>1.063</v>
      </c>
      <c r="D29" s="2">
        <v>26</v>
      </c>
      <c r="E29" s="8">
        <v>1.11</v>
      </c>
      <c r="F29" s="13">
        <f t="shared" si="0"/>
        <v>114564.595392</v>
      </c>
      <c r="G29" s="11">
        <f>F29/12/180</f>
        <v>53.039164533333334</v>
      </c>
    </row>
    <row r="30" spans="1:7" ht="19.5" customHeight="1">
      <c r="A30" s="3" t="s">
        <v>43</v>
      </c>
      <c r="B30" s="2">
        <v>3734.4</v>
      </c>
      <c r="C30" s="2">
        <v>1.063</v>
      </c>
      <c r="D30" s="2">
        <v>28</v>
      </c>
      <c r="E30" s="8">
        <v>1.11</v>
      </c>
      <c r="F30" s="13">
        <f t="shared" si="0"/>
        <v>123377.256576</v>
      </c>
      <c r="G30" s="11">
        <f>F30/12/190</f>
        <v>54.112831831578944</v>
      </c>
    </row>
    <row r="31" spans="1:7" ht="19.5" customHeight="1">
      <c r="A31" s="3" t="s">
        <v>44</v>
      </c>
      <c r="B31" s="2">
        <v>3734.4</v>
      </c>
      <c r="C31" s="2">
        <v>1.063</v>
      </c>
      <c r="D31" s="2">
        <v>30</v>
      </c>
      <c r="E31" s="8">
        <v>1.11</v>
      </c>
      <c r="F31" s="13">
        <f t="shared" si="0"/>
        <v>132189.91776</v>
      </c>
      <c r="G31" s="11">
        <f>F31/12/200</f>
        <v>55.079132400000006</v>
      </c>
    </row>
    <row r="32" spans="1:7" ht="19.5" customHeight="1">
      <c r="A32" s="3" t="s">
        <v>2</v>
      </c>
      <c r="B32" s="2">
        <v>3734.4</v>
      </c>
      <c r="C32" s="2">
        <v>1.063</v>
      </c>
      <c r="D32" s="2">
        <v>33</v>
      </c>
      <c r="E32" s="8">
        <v>1.11</v>
      </c>
      <c r="F32" s="13">
        <f t="shared" si="0"/>
        <v>145408.909536</v>
      </c>
      <c r="G32" s="11">
        <f>F32/12/300</f>
        <v>40.39136376</v>
      </c>
    </row>
    <row r="33" spans="1:7" ht="19.5" customHeight="1">
      <c r="A33" s="3" t="s">
        <v>7</v>
      </c>
      <c r="B33" s="2">
        <v>3734.4</v>
      </c>
      <c r="C33" s="2">
        <v>1.063</v>
      </c>
      <c r="D33" s="2">
        <v>35</v>
      </c>
      <c r="E33" s="8">
        <v>1.11</v>
      </c>
      <c r="F33" s="13">
        <f t="shared" si="0"/>
        <v>154221.57072</v>
      </c>
      <c r="G33" s="11">
        <f>F33/12/400</f>
        <v>32.1294939</v>
      </c>
    </row>
    <row r="34" spans="1:7" ht="19.5" customHeight="1">
      <c r="A34" s="3" t="s">
        <v>3</v>
      </c>
      <c r="B34" s="2">
        <v>3734.4</v>
      </c>
      <c r="C34" s="2">
        <v>1.063</v>
      </c>
      <c r="D34" s="2">
        <v>40</v>
      </c>
      <c r="E34" s="8">
        <v>1.11</v>
      </c>
      <c r="F34" s="13">
        <f t="shared" si="0"/>
        <v>176253.22368</v>
      </c>
      <c r="G34" s="11">
        <f>F34/12/500</f>
        <v>29.37553728</v>
      </c>
    </row>
    <row r="35" spans="1:7" ht="19.5" customHeight="1">
      <c r="A35" s="3" t="s">
        <v>4</v>
      </c>
      <c r="B35" s="2">
        <v>3734.4</v>
      </c>
      <c r="C35" s="2">
        <v>1.063</v>
      </c>
      <c r="D35" s="2">
        <v>45</v>
      </c>
      <c r="E35" s="8">
        <v>1.11</v>
      </c>
      <c r="F35" s="13">
        <f t="shared" si="0"/>
        <v>198284.87664000003</v>
      </c>
      <c r="G35" s="11">
        <f>F35/12/600</f>
        <v>27.539566200000003</v>
      </c>
    </row>
    <row r="36" spans="1:7" ht="19.5" customHeight="1">
      <c r="A36" s="3" t="s">
        <v>5</v>
      </c>
      <c r="B36" s="2">
        <v>3734.4</v>
      </c>
      <c r="C36" s="2">
        <v>1.063</v>
      </c>
      <c r="D36" s="2">
        <v>50</v>
      </c>
      <c r="E36" s="8">
        <v>1.11</v>
      </c>
      <c r="F36" s="13">
        <f t="shared" si="0"/>
        <v>220316.5296</v>
      </c>
      <c r="G36" s="11">
        <f>F36/12/700</f>
        <v>26.228158285714287</v>
      </c>
    </row>
    <row r="37" spans="1:7" ht="19.5" customHeight="1">
      <c r="A37" s="23" t="s">
        <v>6</v>
      </c>
      <c r="B37" s="23"/>
      <c r="C37" s="23"/>
      <c r="D37" s="23"/>
      <c r="E37" s="23"/>
      <c r="F37" s="24"/>
      <c r="G37" s="11"/>
    </row>
    <row r="38" spans="1:7" ht="19.5" customHeight="1">
      <c r="A38" s="3" t="s">
        <v>16</v>
      </c>
      <c r="B38" s="2">
        <v>3734.4</v>
      </c>
      <c r="C38" s="2">
        <v>1.063</v>
      </c>
      <c r="D38" s="2">
        <v>2</v>
      </c>
      <c r="E38" s="8">
        <v>1.11</v>
      </c>
      <c r="F38" s="13">
        <f aca="true" t="shared" si="1" ref="F38:F69">B38*C38*D38*E38</f>
        <v>8812.661184</v>
      </c>
      <c r="G38" s="11">
        <f>F38/12/10</f>
        <v>73.43884320000001</v>
      </c>
    </row>
    <row r="39" spans="1:7" ht="19.5" customHeight="1">
      <c r="A39" s="3" t="s">
        <v>18</v>
      </c>
      <c r="B39" s="2">
        <v>3734.4</v>
      </c>
      <c r="C39" s="2">
        <v>1.063</v>
      </c>
      <c r="D39" s="2">
        <v>3</v>
      </c>
      <c r="E39" s="8">
        <v>1.11</v>
      </c>
      <c r="F39" s="13">
        <f t="shared" si="1"/>
        <v>13218.991776</v>
      </c>
      <c r="G39" s="11">
        <f>F39/12/15</f>
        <v>73.43884320000001</v>
      </c>
    </row>
    <row r="40" spans="1:7" ht="19.5" customHeight="1">
      <c r="A40" s="3" t="s">
        <v>23</v>
      </c>
      <c r="B40" s="2">
        <v>3734.4</v>
      </c>
      <c r="C40" s="2">
        <v>1.063</v>
      </c>
      <c r="D40" s="2">
        <v>4</v>
      </c>
      <c r="E40" s="8">
        <v>1.11</v>
      </c>
      <c r="F40" s="13">
        <f t="shared" si="1"/>
        <v>17625.322368</v>
      </c>
      <c r="G40" s="11">
        <f>F40/12/20</f>
        <v>73.43884320000001</v>
      </c>
    </row>
    <row r="41" spans="1:7" ht="19.5" customHeight="1">
      <c r="A41" s="3" t="s">
        <v>45</v>
      </c>
      <c r="B41" s="2">
        <v>3734.4</v>
      </c>
      <c r="C41" s="2">
        <v>1.063</v>
      </c>
      <c r="D41" s="2">
        <v>5</v>
      </c>
      <c r="E41" s="8">
        <v>1.11</v>
      </c>
      <c r="F41" s="13">
        <f t="shared" si="1"/>
        <v>22031.65296</v>
      </c>
      <c r="G41" s="11">
        <f>F41/12/25</f>
        <v>73.43884320000001</v>
      </c>
    </row>
    <row r="42" spans="1:7" ht="19.5" customHeight="1">
      <c r="A42" s="3" t="s">
        <v>25</v>
      </c>
      <c r="B42" s="2">
        <v>3734.4</v>
      </c>
      <c r="C42" s="2">
        <v>1.063</v>
      </c>
      <c r="D42" s="2">
        <v>6</v>
      </c>
      <c r="E42" s="8">
        <v>1.11</v>
      </c>
      <c r="F42" s="13">
        <f t="shared" si="1"/>
        <v>26437.983552</v>
      </c>
      <c r="G42" s="11">
        <f>F42/12/30</f>
        <v>73.43884320000001</v>
      </c>
    </row>
    <row r="43" spans="1:7" ht="19.5" customHeight="1">
      <c r="A43" s="3" t="s">
        <v>26</v>
      </c>
      <c r="B43" s="2">
        <v>3734.4</v>
      </c>
      <c r="C43" s="2">
        <v>1.063</v>
      </c>
      <c r="D43" s="2">
        <v>7</v>
      </c>
      <c r="E43" s="8">
        <v>1.11</v>
      </c>
      <c r="F43" s="13">
        <f t="shared" si="1"/>
        <v>30844.314144</v>
      </c>
      <c r="G43" s="11">
        <f>F43/12/35</f>
        <v>73.4388432</v>
      </c>
    </row>
    <row r="44" spans="1:7" ht="19.5" customHeight="1">
      <c r="A44" s="3" t="s">
        <v>27</v>
      </c>
      <c r="B44" s="2">
        <v>3734.4</v>
      </c>
      <c r="C44" s="2">
        <v>1.063</v>
      </c>
      <c r="D44" s="2">
        <v>8</v>
      </c>
      <c r="E44" s="8">
        <v>1.11</v>
      </c>
      <c r="F44" s="13">
        <f t="shared" si="1"/>
        <v>35250.644736</v>
      </c>
      <c r="G44" s="11">
        <f>F44/12/40</f>
        <v>73.43884320000001</v>
      </c>
    </row>
    <row r="45" spans="1:7" ht="19.5" customHeight="1">
      <c r="A45" s="3" t="s">
        <v>28</v>
      </c>
      <c r="B45" s="2">
        <v>3734.4</v>
      </c>
      <c r="C45" s="2">
        <v>1.063</v>
      </c>
      <c r="D45" s="2">
        <v>9</v>
      </c>
      <c r="E45" s="8">
        <v>1.11</v>
      </c>
      <c r="F45" s="13">
        <f t="shared" si="1"/>
        <v>39656.975328</v>
      </c>
      <c r="G45" s="11">
        <f>F45/12/45</f>
        <v>73.43884320000001</v>
      </c>
    </row>
    <row r="46" spans="1:7" ht="19.5" customHeight="1">
      <c r="A46" s="3" t="s">
        <v>29</v>
      </c>
      <c r="B46" s="2">
        <v>3734.4</v>
      </c>
      <c r="C46" s="2">
        <v>1.063</v>
      </c>
      <c r="D46" s="2">
        <v>10</v>
      </c>
      <c r="E46" s="8">
        <v>1.11</v>
      </c>
      <c r="F46" s="13">
        <f t="shared" si="1"/>
        <v>44063.30592</v>
      </c>
      <c r="G46" s="11">
        <f>F46/12/50</f>
        <v>73.43884320000001</v>
      </c>
    </row>
    <row r="47" spans="1:7" ht="19.5" customHeight="1">
      <c r="A47" s="3" t="s">
        <v>46</v>
      </c>
      <c r="B47" s="2">
        <v>3734.4</v>
      </c>
      <c r="C47" s="2">
        <v>1.063</v>
      </c>
      <c r="D47" s="2">
        <v>11</v>
      </c>
      <c r="E47" s="8">
        <v>1.11</v>
      </c>
      <c r="F47" s="13">
        <f t="shared" si="1"/>
        <v>48469.636512000005</v>
      </c>
      <c r="G47" s="11">
        <f>F47/12/55</f>
        <v>73.43884320000001</v>
      </c>
    </row>
    <row r="48" spans="1:7" ht="19.5" customHeight="1">
      <c r="A48" s="3" t="s">
        <v>47</v>
      </c>
      <c r="B48" s="2">
        <v>3734.4</v>
      </c>
      <c r="C48" s="2">
        <v>1.063</v>
      </c>
      <c r="D48" s="2">
        <v>12</v>
      </c>
      <c r="E48" s="8">
        <v>1.11</v>
      </c>
      <c r="F48" s="13">
        <f t="shared" si="1"/>
        <v>52875.967104</v>
      </c>
      <c r="G48" s="11">
        <f>F48/12/60</f>
        <v>73.43884320000001</v>
      </c>
    </row>
    <row r="49" spans="1:7" ht="19.5" customHeight="1">
      <c r="A49" s="3" t="s">
        <v>31</v>
      </c>
      <c r="B49" s="2">
        <v>3734.4</v>
      </c>
      <c r="C49" s="2">
        <v>1.063</v>
      </c>
      <c r="D49" s="2">
        <v>16</v>
      </c>
      <c r="E49" s="8">
        <v>1.11</v>
      </c>
      <c r="F49" s="13">
        <f t="shared" si="1"/>
        <v>70501.289472</v>
      </c>
      <c r="G49" s="11">
        <f>F49/12/70</f>
        <v>83.93010651428573</v>
      </c>
    </row>
    <row r="50" spans="1:7" ht="19.5" customHeight="1">
      <c r="A50" s="3" t="s">
        <v>48</v>
      </c>
      <c r="B50" s="2">
        <v>3734.4</v>
      </c>
      <c r="C50" s="2">
        <v>1.063</v>
      </c>
      <c r="D50" s="2">
        <v>18</v>
      </c>
      <c r="E50" s="8">
        <v>1.11</v>
      </c>
      <c r="F50" s="13">
        <f t="shared" si="1"/>
        <v>79313.950656</v>
      </c>
      <c r="G50" s="11">
        <f>F50/12/80</f>
        <v>82.6186986</v>
      </c>
    </row>
    <row r="51" spans="1:7" ht="19.5" customHeight="1">
      <c r="A51" s="3" t="s">
        <v>33</v>
      </c>
      <c r="B51" s="2">
        <v>3734.4</v>
      </c>
      <c r="C51" s="2">
        <v>1.063</v>
      </c>
      <c r="D51" s="2">
        <v>20</v>
      </c>
      <c r="E51" s="8">
        <v>1.11</v>
      </c>
      <c r="F51" s="13">
        <f t="shared" si="1"/>
        <v>88126.61184</v>
      </c>
      <c r="G51" s="11">
        <f>F51/12/90</f>
        <v>81.59871466666667</v>
      </c>
    </row>
    <row r="52" spans="1:7" ht="19.5" customHeight="1">
      <c r="A52" s="3" t="s">
        <v>34</v>
      </c>
      <c r="B52" s="2">
        <v>3734.4</v>
      </c>
      <c r="C52" s="2">
        <v>1.063</v>
      </c>
      <c r="D52" s="2">
        <v>22</v>
      </c>
      <c r="E52" s="8">
        <v>1.11</v>
      </c>
      <c r="F52" s="13">
        <f t="shared" si="1"/>
        <v>96939.27302400001</v>
      </c>
      <c r="G52" s="11">
        <f>F52/12/100</f>
        <v>80.78272752000001</v>
      </c>
    </row>
    <row r="53" spans="1:7" ht="19.5" customHeight="1">
      <c r="A53" s="3" t="s">
        <v>35</v>
      </c>
      <c r="B53" s="2">
        <v>3734.4</v>
      </c>
      <c r="C53" s="2">
        <v>1.063</v>
      </c>
      <c r="D53" s="2">
        <v>24</v>
      </c>
      <c r="E53" s="8">
        <v>1.11</v>
      </c>
      <c r="F53" s="13">
        <f t="shared" si="1"/>
        <v>105751.934208</v>
      </c>
      <c r="G53" s="11">
        <f>F53/12/110</f>
        <v>80.11510167272728</v>
      </c>
    </row>
    <row r="54" spans="1:7" ht="19.5" customHeight="1">
      <c r="A54" s="3" t="s">
        <v>36</v>
      </c>
      <c r="B54" s="2">
        <v>3734.4</v>
      </c>
      <c r="C54" s="2">
        <v>1.063</v>
      </c>
      <c r="D54" s="2">
        <v>26</v>
      </c>
      <c r="E54" s="8">
        <v>1.11</v>
      </c>
      <c r="F54" s="13">
        <f t="shared" si="1"/>
        <v>114564.595392</v>
      </c>
      <c r="G54" s="11">
        <f>F54/12/120</f>
        <v>79.55874680000001</v>
      </c>
    </row>
    <row r="55" spans="1:7" ht="19.5" customHeight="1">
      <c r="A55" s="3" t="s">
        <v>49</v>
      </c>
      <c r="B55" s="2">
        <v>3734.4</v>
      </c>
      <c r="C55" s="2">
        <v>1.063</v>
      </c>
      <c r="D55" s="2">
        <v>28</v>
      </c>
      <c r="E55" s="8">
        <v>1.11</v>
      </c>
      <c r="F55" s="13">
        <f t="shared" si="1"/>
        <v>123377.256576</v>
      </c>
      <c r="G55" s="11">
        <f>F55/12/130</f>
        <v>79.08798498461539</v>
      </c>
    </row>
    <row r="56" spans="1:7" ht="19.5" customHeight="1">
      <c r="A56" s="3" t="s">
        <v>38</v>
      </c>
      <c r="B56" s="2">
        <v>3734.4</v>
      </c>
      <c r="C56" s="2">
        <v>1.063</v>
      </c>
      <c r="D56" s="2">
        <v>30</v>
      </c>
      <c r="E56" s="8">
        <v>1.11</v>
      </c>
      <c r="F56" s="13">
        <f t="shared" si="1"/>
        <v>132189.91776</v>
      </c>
      <c r="G56" s="11">
        <f>F56/12/140</f>
        <v>78.68447485714287</v>
      </c>
    </row>
    <row r="57" spans="1:7" ht="19.5" customHeight="1">
      <c r="A57" s="3" t="s">
        <v>39</v>
      </c>
      <c r="B57" s="2">
        <v>3734.4</v>
      </c>
      <c r="C57" s="2">
        <v>1.063</v>
      </c>
      <c r="D57" s="2">
        <v>32</v>
      </c>
      <c r="E57" s="8">
        <v>1.11</v>
      </c>
      <c r="F57" s="13">
        <f t="shared" si="1"/>
        <v>141002.578944</v>
      </c>
      <c r="G57" s="11">
        <f>F57/12/150</f>
        <v>78.33476608000001</v>
      </c>
    </row>
    <row r="58" spans="1:7" ht="19.5" customHeight="1">
      <c r="A58" s="3" t="s">
        <v>40</v>
      </c>
      <c r="B58" s="2">
        <v>3734.4</v>
      </c>
      <c r="C58" s="2">
        <v>1.063</v>
      </c>
      <c r="D58" s="2">
        <v>34</v>
      </c>
      <c r="E58" s="8">
        <v>1.11</v>
      </c>
      <c r="F58" s="13">
        <f t="shared" si="1"/>
        <v>149815.240128</v>
      </c>
      <c r="G58" s="11">
        <f>F58/12/160</f>
        <v>78.02877090000001</v>
      </c>
    </row>
    <row r="59" spans="1:7" ht="19.5" customHeight="1">
      <c r="A59" s="3" t="s">
        <v>41</v>
      </c>
      <c r="B59" s="2">
        <v>3734.4</v>
      </c>
      <c r="C59" s="2">
        <v>1.063</v>
      </c>
      <c r="D59" s="2">
        <v>36</v>
      </c>
      <c r="E59" s="8">
        <v>1.11</v>
      </c>
      <c r="F59" s="13">
        <f t="shared" si="1"/>
        <v>158627.901312</v>
      </c>
      <c r="G59" s="11">
        <f>F59/12/170</f>
        <v>77.75877515294118</v>
      </c>
    </row>
    <row r="60" spans="1:7" ht="19.5" customHeight="1">
      <c r="A60" s="3" t="s">
        <v>42</v>
      </c>
      <c r="B60" s="2">
        <v>3734.4</v>
      </c>
      <c r="C60" s="2">
        <v>1.063</v>
      </c>
      <c r="D60" s="2">
        <v>38</v>
      </c>
      <c r="E60" s="8">
        <v>1.11</v>
      </c>
      <c r="F60" s="13">
        <f t="shared" si="1"/>
        <v>167440.56249600003</v>
      </c>
      <c r="G60" s="11">
        <f>F60/12/180</f>
        <v>77.51877893333335</v>
      </c>
    </row>
    <row r="61" spans="1:7" ht="19.5" customHeight="1">
      <c r="A61" s="3" t="s">
        <v>43</v>
      </c>
      <c r="B61" s="2">
        <v>3734.4</v>
      </c>
      <c r="C61" s="2">
        <v>1.063</v>
      </c>
      <c r="D61" s="2">
        <v>40</v>
      </c>
      <c r="E61" s="8">
        <v>1.11</v>
      </c>
      <c r="F61" s="13">
        <f t="shared" si="1"/>
        <v>176253.22368</v>
      </c>
      <c r="G61" s="11">
        <f>F61/12/190</f>
        <v>77.30404547368421</v>
      </c>
    </row>
    <row r="62" spans="1:7" ht="19.5" customHeight="1">
      <c r="A62" s="3" t="s">
        <v>44</v>
      </c>
      <c r="B62" s="2">
        <v>3734.4</v>
      </c>
      <c r="C62" s="2">
        <v>1.063</v>
      </c>
      <c r="D62" s="2">
        <v>42</v>
      </c>
      <c r="E62" s="8">
        <v>1.11</v>
      </c>
      <c r="F62" s="13">
        <f t="shared" si="1"/>
        <v>185065.884864</v>
      </c>
      <c r="G62" s="11">
        <f>F62/12/200</f>
        <v>77.11078536</v>
      </c>
    </row>
    <row r="63" spans="1:7" ht="19.5" customHeight="1">
      <c r="A63" s="3" t="s">
        <v>2</v>
      </c>
      <c r="B63" s="2">
        <v>3734.4</v>
      </c>
      <c r="C63" s="2">
        <v>1.063</v>
      </c>
      <c r="D63" s="2">
        <v>44</v>
      </c>
      <c r="E63" s="8">
        <v>1.11</v>
      </c>
      <c r="F63" s="13">
        <f t="shared" si="1"/>
        <v>193878.54604800002</v>
      </c>
      <c r="G63" s="11">
        <f>F63/12/300</f>
        <v>53.855151680000006</v>
      </c>
    </row>
    <row r="64" spans="1:7" ht="19.5" customHeight="1">
      <c r="A64" s="3" t="s">
        <v>7</v>
      </c>
      <c r="B64" s="2">
        <v>3734.4</v>
      </c>
      <c r="C64" s="2">
        <v>1.063</v>
      </c>
      <c r="D64" s="2">
        <v>46</v>
      </c>
      <c r="E64" s="8">
        <v>1.11</v>
      </c>
      <c r="F64" s="13">
        <f t="shared" si="1"/>
        <v>202691.20723200002</v>
      </c>
      <c r="G64" s="11">
        <f>F64/12/400</f>
        <v>42.227334840000005</v>
      </c>
    </row>
    <row r="65" spans="1:7" ht="19.5" customHeight="1">
      <c r="A65" s="3" t="s">
        <v>3</v>
      </c>
      <c r="B65" s="2">
        <v>3734.4</v>
      </c>
      <c r="C65" s="2">
        <v>1.063</v>
      </c>
      <c r="D65" s="2">
        <v>48</v>
      </c>
      <c r="E65" s="8">
        <v>1.11</v>
      </c>
      <c r="F65" s="13">
        <f t="shared" si="1"/>
        <v>211503.868416</v>
      </c>
      <c r="G65" s="11">
        <f>F65/12/500</f>
        <v>35.250644736000005</v>
      </c>
    </row>
    <row r="66" spans="1:7" ht="19.5" customHeight="1">
      <c r="A66" s="3" t="s">
        <v>4</v>
      </c>
      <c r="B66" s="2">
        <v>3734.4</v>
      </c>
      <c r="C66" s="2">
        <v>1.063</v>
      </c>
      <c r="D66" s="2">
        <v>50</v>
      </c>
      <c r="E66" s="8">
        <v>1.11</v>
      </c>
      <c r="F66" s="13">
        <f t="shared" si="1"/>
        <v>220316.5296</v>
      </c>
      <c r="G66" s="11">
        <f>F66/12/600</f>
        <v>30.599518</v>
      </c>
    </row>
    <row r="67" spans="1:7" ht="19.5" customHeight="1">
      <c r="A67" s="3" t="s">
        <v>8</v>
      </c>
      <c r="B67" s="2">
        <v>3734.4</v>
      </c>
      <c r="C67" s="2">
        <v>1.063</v>
      </c>
      <c r="D67" s="2">
        <v>60</v>
      </c>
      <c r="E67" s="8">
        <v>1.11</v>
      </c>
      <c r="F67" s="13">
        <f t="shared" si="1"/>
        <v>264379.83552</v>
      </c>
      <c r="G67" s="11">
        <f>F67/12/700</f>
        <v>31.47378994285715</v>
      </c>
    </row>
    <row r="68" spans="1:7" ht="19.5" customHeight="1">
      <c r="A68" s="3" t="s">
        <v>9</v>
      </c>
      <c r="B68" s="2">
        <v>3734.4</v>
      </c>
      <c r="C68" s="2">
        <v>1.063</v>
      </c>
      <c r="D68" s="2">
        <v>80</v>
      </c>
      <c r="E68" s="8">
        <v>1.11</v>
      </c>
      <c r="F68" s="13">
        <f t="shared" si="1"/>
        <v>352506.44736</v>
      </c>
      <c r="G68" s="11">
        <f>F68/12/800</f>
        <v>36.719421600000004</v>
      </c>
    </row>
    <row r="69" spans="1:7" ht="19.5" customHeight="1">
      <c r="A69" s="3" t="s">
        <v>10</v>
      </c>
      <c r="B69" s="2">
        <v>3734.4</v>
      </c>
      <c r="C69" s="2">
        <v>1.063</v>
      </c>
      <c r="D69" s="2">
        <v>100</v>
      </c>
      <c r="E69" s="8">
        <v>1.11</v>
      </c>
      <c r="F69" s="13">
        <f t="shared" si="1"/>
        <v>440633.0592</v>
      </c>
      <c r="G69" s="11">
        <f>F69/12/900</f>
        <v>40.79935733333333</v>
      </c>
    </row>
  </sheetData>
  <sheetProtection/>
  <mergeCells count="8">
    <mergeCell ref="A37:F37"/>
    <mergeCell ref="A2:A4"/>
    <mergeCell ref="B2:B4"/>
    <mergeCell ref="C2:C4"/>
    <mergeCell ref="D2:D4"/>
    <mergeCell ref="E2:E4"/>
    <mergeCell ref="F2:F4"/>
    <mergeCell ref="A7:F7"/>
  </mergeCells>
  <printOptions/>
  <pageMargins left="0.5118110236220472" right="0.31496062992125984" top="0.5511811023622047" bottom="0.35433070866141736" header="0" footer="0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zoomScaleSheetLayoutView="100" zoomScalePageLayoutView="0" workbookViewId="0" topLeftCell="A1">
      <selection activeCell="F2" sqref="F2:F4"/>
    </sheetView>
  </sheetViews>
  <sheetFormatPr defaultColWidth="9.140625" defaultRowHeight="15"/>
  <cols>
    <col min="1" max="1" width="70.7109375" style="0" customWidth="1"/>
    <col min="2" max="2" width="15.57421875" style="0" customWidth="1"/>
    <col min="3" max="3" width="17.421875" style="0" customWidth="1"/>
    <col min="4" max="4" width="16.421875" style="1" customWidth="1"/>
    <col min="5" max="5" width="16.140625" style="0" customWidth="1"/>
    <col min="6" max="6" width="18.57421875" style="21" customWidth="1"/>
    <col min="7" max="7" width="17.28125" style="0" bestFit="1" customWidth="1"/>
  </cols>
  <sheetData>
    <row r="1" ht="15">
      <c r="E1" s="5" t="s">
        <v>19</v>
      </c>
    </row>
    <row r="2" spans="1:7" ht="47.25" customHeight="1">
      <c r="A2" s="25" t="s">
        <v>0</v>
      </c>
      <c r="B2" s="25" t="s">
        <v>11</v>
      </c>
      <c r="C2" s="25" t="s">
        <v>17</v>
      </c>
      <c r="D2" s="25" t="s">
        <v>13</v>
      </c>
      <c r="E2" s="25" t="s">
        <v>12</v>
      </c>
      <c r="F2" s="27" t="s">
        <v>51</v>
      </c>
      <c r="G2" s="15" t="s">
        <v>54</v>
      </c>
    </row>
    <row r="3" spans="1:7" ht="12.75" customHeight="1">
      <c r="A3" s="25"/>
      <c r="B3" s="25"/>
      <c r="C3" s="25"/>
      <c r="D3" s="25"/>
      <c r="E3" s="26"/>
      <c r="F3" s="27"/>
      <c r="G3" s="16" t="s">
        <v>55</v>
      </c>
    </row>
    <row r="4" spans="1:7" ht="29.25" customHeight="1">
      <c r="A4" s="25"/>
      <c r="B4" s="25"/>
      <c r="C4" s="25"/>
      <c r="D4" s="25"/>
      <c r="E4" s="26"/>
      <c r="F4" s="27"/>
      <c r="G4" s="14"/>
    </row>
    <row r="5" spans="1:7" ht="21.75" customHeight="1">
      <c r="A5" s="7" t="s">
        <v>15</v>
      </c>
      <c r="B5" s="8">
        <v>3734.4</v>
      </c>
      <c r="C5" s="8">
        <v>1.063</v>
      </c>
      <c r="D5" s="9">
        <v>1</v>
      </c>
      <c r="E5" s="8">
        <v>1.38</v>
      </c>
      <c r="F5" s="12">
        <f>B5*C5*D5*E5</f>
        <v>5478.140735999999</v>
      </c>
      <c r="G5" s="11">
        <f>F5/12/1</f>
        <v>456.51172799999995</v>
      </c>
    </row>
    <row r="6" spans="1:7" ht="80.25" customHeight="1">
      <c r="A6" s="6" t="s">
        <v>52</v>
      </c>
      <c r="B6" s="8">
        <v>3734.4</v>
      </c>
      <c r="C6" s="8">
        <v>1.063</v>
      </c>
      <c r="D6" s="9">
        <v>2</v>
      </c>
      <c r="E6" s="8">
        <v>1.38</v>
      </c>
      <c r="F6" s="12">
        <f>B6*C6*D6*E6</f>
        <v>10956.281471999999</v>
      </c>
      <c r="G6" s="11">
        <f>F6/12/2</f>
        <v>456.51172799999995</v>
      </c>
    </row>
    <row r="7" spans="1:7" ht="30.75" customHeight="1">
      <c r="A7" s="24" t="s">
        <v>1</v>
      </c>
      <c r="B7" s="28"/>
      <c r="C7" s="28"/>
      <c r="D7" s="28"/>
      <c r="E7" s="28"/>
      <c r="F7" s="28"/>
      <c r="G7" s="22"/>
    </row>
    <row r="8" spans="1:7" ht="19.5" customHeight="1">
      <c r="A8" s="3" t="s">
        <v>16</v>
      </c>
      <c r="B8" s="2">
        <v>3734.4</v>
      </c>
      <c r="C8" s="2">
        <v>1.063</v>
      </c>
      <c r="D8" s="4">
        <v>3</v>
      </c>
      <c r="E8" s="8">
        <v>1.38</v>
      </c>
      <c r="F8" s="13">
        <f aca="true" t="shared" si="0" ref="F8:F36">B8*C8*D8*E8</f>
        <v>16434.422208</v>
      </c>
      <c r="G8" s="11">
        <f>F8/12/10</f>
        <v>136.9535184</v>
      </c>
    </row>
    <row r="9" spans="1:7" ht="19.5" customHeight="1">
      <c r="A9" s="3" t="s">
        <v>18</v>
      </c>
      <c r="B9" s="2">
        <v>3734.4</v>
      </c>
      <c r="C9" s="2">
        <v>1.063</v>
      </c>
      <c r="D9" s="4">
        <v>4</v>
      </c>
      <c r="E9" s="8">
        <v>1.38</v>
      </c>
      <c r="F9" s="13">
        <f t="shared" si="0"/>
        <v>21912.562943999998</v>
      </c>
      <c r="G9" s="11">
        <f>F9/12/15</f>
        <v>121.73646079999999</v>
      </c>
    </row>
    <row r="10" spans="1:7" ht="19.5" customHeight="1">
      <c r="A10" s="3" t="s">
        <v>23</v>
      </c>
      <c r="B10" s="2">
        <v>3734.4</v>
      </c>
      <c r="C10" s="2">
        <v>1.063</v>
      </c>
      <c r="D10" s="4">
        <v>5</v>
      </c>
      <c r="E10" s="8">
        <v>1.38</v>
      </c>
      <c r="F10" s="13">
        <f t="shared" si="0"/>
        <v>27390.70368</v>
      </c>
      <c r="G10" s="11">
        <f>F10/12/20</f>
        <v>114.12793199999999</v>
      </c>
    </row>
    <row r="11" spans="1:7" ht="19.5" customHeight="1">
      <c r="A11" s="3" t="s">
        <v>24</v>
      </c>
      <c r="B11" s="2">
        <v>3734.4</v>
      </c>
      <c r="C11" s="2">
        <v>1.063</v>
      </c>
      <c r="D11" s="4">
        <v>6</v>
      </c>
      <c r="E11" s="8">
        <v>1.38</v>
      </c>
      <c r="F11" s="13">
        <f t="shared" si="0"/>
        <v>32868.844416</v>
      </c>
      <c r="G11" s="11">
        <f>F11/12/25</f>
        <v>109.56281472</v>
      </c>
    </row>
    <row r="12" spans="1:7" ht="19.5" customHeight="1">
      <c r="A12" s="3" t="s">
        <v>25</v>
      </c>
      <c r="B12" s="2">
        <v>3734.4</v>
      </c>
      <c r="C12" s="2">
        <v>1.063</v>
      </c>
      <c r="D12" s="4">
        <v>7</v>
      </c>
      <c r="E12" s="8">
        <v>1.38</v>
      </c>
      <c r="F12" s="13">
        <f t="shared" si="0"/>
        <v>38346.985151999994</v>
      </c>
      <c r="G12" s="11">
        <f>F12/12/30</f>
        <v>106.51940319999999</v>
      </c>
    </row>
    <row r="13" spans="1:7" ht="19.5" customHeight="1">
      <c r="A13" s="3" t="s">
        <v>26</v>
      </c>
      <c r="B13" s="2">
        <v>3734.4</v>
      </c>
      <c r="C13" s="2">
        <v>1.063</v>
      </c>
      <c r="D13" s="2">
        <v>8</v>
      </c>
      <c r="E13" s="8">
        <v>1.38</v>
      </c>
      <c r="F13" s="13">
        <f t="shared" si="0"/>
        <v>43825.125887999995</v>
      </c>
      <c r="G13" s="11">
        <f>F13/12/35</f>
        <v>104.34553782857142</v>
      </c>
    </row>
    <row r="14" spans="1:7" ht="19.5" customHeight="1">
      <c r="A14" s="3" t="s">
        <v>27</v>
      </c>
      <c r="B14" s="2">
        <v>3734.4</v>
      </c>
      <c r="C14" s="2">
        <v>1.063</v>
      </c>
      <c r="D14" s="2">
        <v>9</v>
      </c>
      <c r="E14" s="8">
        <v>1.38</v>
      </c>
      <c r="F14" s="13">
        <f t="shared" si="0"/>
        <v>49303.26662399999</v>
      </c>
      <c r="G14" s="11">
        <f>F14/12/40</f>
        <v>102.71513879999998</v>
      </c>
    </row>
    <row r="15" spans="1:7" ht="19.5" customHeight="1">
      <c r="A15" s="3" t="s">
        <v>28</v>
      </c>
      <c r="B15" s="2">
        <v>3734.4</v>
      </c>
      <c r="C15" s="2">
        <v>1.063</v>
      </c>
      <c r="D15" s="10">
        <v>9.5</v>
      </c>
      <c r="E15" s="8">
        <v>1.38</v>
      </c>
      <c r="F15" s="13">
        <f t="shared" si="0"/>
        <v>52042.336992</v>
      </c>
      <c r="G15" s="11">
        <f>F15/12/45</f>
        <v>96.37469813333333</v>
      </c>
    </row>
    <row r="16" spans="1:7" ht="19.5" customHeight="1">
      <c r="A16" s="3" t="s">
        <v>29</v>
      </c>
      <c r="B16" s="2">
        <v>3734.4</v>
      </c>
      <c r="C16" s="2">
        <v>1.063</v>
      </c>
      <c r="D16" s="2">
        <v>10</v>
      </c>
      <c r="E16" s="8">
        <v>1.38</v>
      </c>
      <c r="F16" s="13">
        <f t="shared" si="0"/>
        <v>54781.40736</v>
      </c>
      <c r="G16" s="11">
        <f>F16/12/50</f>
        <v>91.3023456</v>
      </c>
    </row>
    <row r="17" spans="1:7" ht="19.5" customHeight="1">
      <c r="A17" s="3" t="s">
        <v>30</v>
      </c>
      <c r="B17" s="2">
        <v>3734.4</v>
      </c>
      <c r="C17" s="2">
        <v>1.063</v>
      </c>
      <c r="D17" s="2">
        <v>11</v>
      </c>
      <c r="E17" s="8">
        <v>1.38</v>
      </c>
      <c r="F17" s="13">
        <f t="shared" si="0"/>
        <v>60259.548096</v>
      </c>
      <c r="G17" s="11">
        <f>F17/12/60</f>
        <v>83.6938168</v>
      </c>
    </row>
    <row r="18" spans="1:7" ht="19.5" customHeight="1">
      <c r="A18" s="3" t="s">
        <v>31</v>
      </c>
      <c r="B18" s="2">
        <v>3734.4</v>
      </c>
      <c r="C18" s="2">
        <v>1.063</v>
      </c>
      <c r="D18" s="2">
        <v>12</v>
      </c>
      <c r="E18" s="8">
        <v>1.38</v>
      </c>
      <c r="F18" s="13">
        <f t="shared" si="0"/>
        <v>65737.688832</v>
      </c>
      <c r="G18" s="11">
        <f>F18/12/70</f>
        <v>78.25915337142858</v>
      </c>
    </row>
    <row r="19" spans="1:7" ht="19.5" customHeight="1">
      <c r="A19" s="3" t="s">
        <v>32</v>
      </c>
      <c r="B19" s="2">
        <v>3734.4</v>
      </c>
      <c r="C19" s="2">
        <v>1.063</v>
      </c>
      <c r="D19" s="2">
        <v>13</v>
      </c>
      <c r="E19" s="8">
        <v>1.38</v>
      </c>
      <c r="F19" s="13">
        <f t="shared" si="0"/>
        <v>71215.82956799999</v>
      </c>
      <c r="G19" s="11">
        <f>F19/12/80</f>
        <v>74.18315579999998</v>
      </c>
    </row>
    <row r="20" spans="1:7" ht="19.5" customHeight="1">
      <c r="A20" s="3" t="s">
        <v>33</v>
      </c>
      <c r="B20" s="2">
        <v>3734.4</v>
      </c>
      <c r="C20" s="2">
        <v>1.063</v>
      </c>
      <c r="D20" s="2">
        <v>14</v>
      </c>
      <c r="E20" s="8">
        <v>1.38</v>
      </c>
      <c r="F20" s="13">
        <f t="shared" si="0"/>
        <v>76693.97030399999</v>
      </c>
      <c r="G20" s="11">
        <f>F20/12/90</f>
        <v>71.01293546666666</v>
      </c>
    </row>
    <row r="21" spans="1:7" ht="19.5" customHeight="1">
      <c r="A21" s="3" t="s">
        <v>34</v>
      </c>
      <c r="B21" s="2">
        <v>3734.4</v>
      </c>
      <c r="C21" s="2">
        <v>1.063</v>
      </c>
      <c r="D21" s="2">
        <v>15</v>
      </c>
      <c r="E21" s="8">
        <v>1.38</v>
      </c>
      <c r="F21" s="13">
        <f t="shared" si="0"/>
        <v>82172.11103999999</v>
      </c>
      <c r="G21" s="11">
        <f>F21/12/100</f>
        <v>68.47675919999999</v>
      </c>
    </row>
    <row r="22" spans="1:7" ht="19.5" customHeight="1">
      <c r="A22" s="3" t="s">
        <v>35</v>
      </c>
      <c r="B22" s="2">
        <v>3734.4</v>
      </c>
      <c r="C22" s="2">
        <v>1.063</v>
      </c>
      <c r="D22" s="2">
        <v>16</v>
      </c>
      <c r="E22" s="8">
        <v>1.38</v>
      </c>
      <c r="F22" s="13">
        <f t="shared" si="0"/>
        <v>87650.25177599999</v>
      </c>
      <c r="G22" s="11">
        <f>F22/12/110</f>
        <v>66.40170589090908</v>
      </c>
    </row>
    <row r="23" spans="1:7" ht="19.5" customHeight="1">
      <c r="A23" s="3" t="s">
        <v>36</v>
      </c>
      <c r="B23" s="2">
        <v>3734.4</v>
      </c>
      <c r="C23" s="2">
        <v>1.063</v>
      </c>
      <c r="D23" s="2">
        <v>17</v>
      </c>
      <c r="E23" s="8">
        <v>1.38</v>
      </c>
      <c r="F23" s="13">
        <f t="shared" si="0"/>
        <v>93128.39251199999</v>
      </c>
      <c r="G23" s="11">
        <f>F23/12/120</f>
        <v>64.6724948</v>
      </c>
    </row>
    <row r="24" spans="1:7" ht="19.5" customHeight="1">
      <c r="A24" s="3" t="s">
        <v>37</v>
      </c>
      <c r="B24" s="2">
        <v>3734.4</v>
      </c>
      <c r="C24" s="2">
        <v>1.063</v>
      </c>
      <c r="D24" s="2">
        <v>18</v>
      </c>
      <c r="E24" s="8">
        <v>1.38</v>
      </c>
      <c r="F24" s="13">
        <f t="shared" si="0"/>
        <v>98606.53324799998</v>
      </c>
      <c r="G24" s="11">
        <f>F24/12/130</f>
        <v>63.20931618461537</v>
      </c>
    </row>
    <row r="25" spans="1:7" ht="19.5" customHeight="1">
      <c r="A25" s="3" t="s">
        <v>38</v>
      </c>
      <c r="B25" s="2">
        <v>3734.4</v>
      </c>
      <c r="C25" s="2">
        <v>1.063</v>
      </c>
      <c r="D25" s="2">
        <v>19</v>
      </c>
      <c r="E25" s="8">
        <v>1.38</v>
      </c>
      <c r="F25" s="13">
        <f t="shared" si="0"/>
        <v>104084.673984</v>
      </c>
      <c r="G25" s="11">
        <f>F25/12/140</f>
        <v>61.95516308571428</v>
      </c>
    </row>
    <row r="26" spans="1:7" ht="19.5" customHeight="1">
      <c r="A26" s="3" t="s">
        <v>39</v>
      </c>
      <c r="B26" s="2">
        <v>3734.4</v>
      </c>
      <c r="C26" s="2">
        <v>1.063</v>
      </c>
      <c r="D26" s="2">
        <v>20</v>
      </c>
      <c r="E26" s="8">
        <v>1.38</v>
      </c>
      <c r="F26" s="13">
        <f t="shared" si="0"/>
        <v>109562.81472</v>
      </c>
      <c r="G26" s="11">
        <f>F26/12/150</f>
        <v>60.868230399999995</v>
      </c>
    </row>
    <row r="27" spans="1:7" ht="19.5" customHeight="1">
      <c r="A27" s="3" t="s">
        <v>40</v>
      </c>
      <c r="B27" s="2">
        <v>3734.4</v>
      </c>
      <c r="C27" s="2">
        <v>1.063</v>
      </c>
      <c r="D27" s="2">
        <v>22</v>
      </c>
      <c r="E27" s="8">
        <v>1.38</v>
      </c>
      <c r="F27" s="13">
        <f t="shared" si="0"/>
        <v>120519.096192</v>
      </c>
      <c r="G27" s="11">
        <f>F27/12/160</f>
        <v>62.7703626</v>
      </c>
    </row>
    <row r="28" spans="1:7" ht="19.5" customHeight="1">
      <c r="A28" s="3" t="s">
        <v>41</v>
      </c>
      <c r="B28" s="2">
        <v>3734.4</v>
      </c>
      <c r="C28" s="2">
        <v>1.063</v>
      </c>
      <c r="D28" s="2">
        <v>24</v>
      </c>
      <c r="E28" s="8">
        <v>1.38</v>
      </c>
      <c r="F28" s="13">
        <f t="shared" si="0"/>
        <v>131475.377664</v>
      </c>
      <c r="G28" s="11">
        <f>F28/12/170</f>
        <v>64.44871454117647</v>
      </c>
    </row>
    <row r="29" spans="1:7" ht="19.5" customHeight="1">
      <c r="A29" s="3" t="s">
        <v>42</v>
      </c>
      <c r="B29" s="2">
        <v>3734.4</v>
      </c>
      <c r="C29" s="2">
        <v>1.063</v>
      </c>
      <c r="D29" s="2">
        <v>26</v>
      </c>
      <c r="E29" s="8">
        <v>1.38</v>
      </c>
      <c r="F29" s="13">
        <f t="shared" si="0"/>
        <v>142431.65913599997</v>
      </c>
      <c r="G29" s="11">
        <f>F29/12/180</f>
        <v>65.94058293333332</v>
      </c>
    </row>
    <row r="30" spans="1:7" ht="19.5" customHeight="1">
      <c r="A30" s="3" t="s">
        <v>43</v>
      </c>
      <c r="B30" s="2">
        <v>3734.4</v>
      </c>
      <c r="C30" s="2">
        <v>1.063</v>
      </c>
      <c r="D30" s="2">
        <v>28</v>
      </c>
      <c r="E30" s="8">
        <v>1.38</v>
      </c>
      <c r="F30" s="13">
        <f t="shared" si="0"/>
        <v>153387.94060799998</v>
      </c>
      <c r="G30" s="11">
        <f>F30/12/190</f>
        <v>67.27541254736842</v>
      </c>
    </row>
    <row r="31" spans="1:7" ht="19.5" customHeight="1">
      <c r="A31" s="3" t="s">
        <v>44</v>
      </c>
      <c r="B31" s="2">
        <v>3734.4</v>
      </c>
      <c r="C31" s="2">
        <v>1.063</v>
      </c>
      <c r="D31" s="2">
        <v>30</v>
      </c>
      <c r="E31" s="8">
        <v>1.38</v>
      </c>
      <c r="F31" s="13">
        <f t="shared" si="0"/>
        <v>164344.22207999998</v>
      </c>
      <c r="G31" s="11">
        <f>F31/12/200</f>
        <v>68.47675919999999</v>
      </c>
    </row>
    <row r="32" spans="1:7" ht="19.5" customHeight="1">
      <c r="A32" s="3" t="s">
        <v>2</v>
      </c>
      <c r="B32" s="2">
        <v>3734.4</v>
      </c>
      <c r="C32" s="2">
        <v>1.063</v>
      </c>
      <c r="D32" s="2">
        <v>33</v>
      </c>
      <c r="E32" s="8">
        <v>1.38</v>
      </c>
      <c r="F32" s="13">
        <f t="shared" si="0"/>
        <v>180778.64428799998</v>
      </c>
      <c r="G32" s="11">
        <f>F32/12/300</f>
        <v>50.21629007999999</v>
      </c>
    </row>
    <row r="33" spans="1:7" ht="19.5" customHeight="1">
      <c r="A33" s="3" t="s">
        <v>7</v>
      </c>
      <c r="B33" s="2">
        <v>3734.4</v>
      </c>
      <c r="C33" s="2">
        <v>1.063</v>
      </c>
      <c r="D33" s="2">
        <v>35</v>
      </c>
      <c r="E33" s="8">
        <v>1.38</v>
      </c>
      <c r="F33" s="13">
        <f t="shared" si="0"/>
        <v>191734.92575999995</v>
      </c>
      <c r="G33" s="11">
        <f>F33/12/400</f>
        <v>39.94477619999999</v>
      </c>
    </row>
    <row r="34" spans="1:7" ht="19.5" customHeight="1">
      <c r="A34" s="3" t="s">
        <v>3</v>
      </c>
      <c r="B34" s="2">
        <v>3734.4</v>
      </c>
      <c r="C34" s="2">
        <v>1.063</v>
      </c>
      <c r="D34" s="2">
        <v>40</v>
      </c>
      <c r="E34" s="8">
        <v>1.38</v>
      </c>
      <c r="F34" s="13">
        <f t="shared" si="0"/>
        <v>219125.62944</v>
      </c>
      <c r="G34" s="11">
        <f>F34/12/500</f>
        <v>36.52093823999999</v>
      </c>
    </row>
    <row r="35" spans="1:7" ht="19.5" customHeight="1">
      <c r="A35" s="3" t="s">
        <v>4</v>
      </c>
      <c r="B35" s="2">
        <v>3734.4</v>
      </c>
      <c r="C35" s="2">
        <v>1.063</v>
      </c>
      <c r="D35" s="2">
        <v>45</v>
      </c>
      <c r="E35" s="8">
        <v>1.38</v>
      </c>
      <c r="F35" s="13">
        <f t="shared" si="0"/>
        <v>246516.33312</v>
      </c>
      <c r="G35" s="11">
        <f>F35/12/600</f>
        <v>34.2383796</v>
      </c>
    </row>
    <row r="36" spans="1:7" ht="19.5" customHeight="1">
      <c r="A36" s="3" t="s">
        <v>5</v>
      </c>
      <c r="B36" s="2">
        <v>3734.4</v>
      </c>
      <c r="C36" s="2">
        <v>1.063</v>
      </c>
      <c r="D36" s="2">
        <v>50</v>
      </c>
      <c r="E36" s="8">
        <v>1.38</v>
      </c>
      <c r="F36" s="13">
        <f t="shared" si="0"/>
        <v>273907.03679999994</v>
      </c>
      <c r="G36" s="11">
        <f>F36/12/700</f>
        <v>32.60798057142857</v>
      </c>
    </row>
    <row r="37" spans="1:7" ht="19.5" customHeight="1">
      <c r="A37" s="23" t="s">
        <v>6</v>
      </c>
      <c r="B37" s="23"/>
      <c r="C37" s="23"/>
      <c r="D37" s="23"/>
      <c r="E37" s="23"/>
      <c r="F37" s="24"/>
      <c r="G37" s="11"/>
    </row>
    <row r="38" spans="1:7" ht="19.5" customHeight="1">
      <c r="A38" s="3" t="s">
        <v>16</v>
      </c>
      <c r="B38" s="2">
        <v>3734.4</v>
      </c>
      <c r="C38" s="2">
        <v>1.063</v>
      </c>
      <c r="D38" s="2">
        <v>2</v>
      </c>
      <c r="E38" s="8">
        <v>1.38</v>
      </c>
      <c r="F38" s="13">
        <f aca="true" t="shared" si="1" ref="F38:F69">B38*C38*D38*E38</f>
        <v>10956.281471999999</v>
      </c>
      <c r="G38" s="11">
        <f>F38/12/10</f>
        <v>91.3023456</v>
      </c>
    </row>
    <row r="39" spans="1:7" ht="19.5" customHeight="1">
      <c r="A39" s="3" t="s">
        <v>18</v>
      </c>
      <c r="B39" s="2">
        <v>3734.4</v>
      </c>
      <c r="C39" s="2">
        <v>1.063</v>
      </c>
      <c r="D39" s="2">
        <v>3</v>
      </c>
      <c r="E39" s="8">
        <v>1.38</v>
      </c>
      <c r="F39" s="13">
        <f t="shared" si="1"/>
        <v>16434.422208</v>
      </c>
      <c r="G39" s="11">
        <f>F39/12/15</f>
        <v>91.30234560000001</v>
      </c>
    </row>
    <row r="40" spans="1:7" ht="19.5" customHeight="1">
      <c r="A40" s="3" t="s">
        <v>23</v>
      </c>
      <c r="B40" s="2">
        <v>3734.4</v>
      </c>
      <c r="C40" s="2">
        <v>1.063</v>
      </c>
      <c r="D40" s="2">
        <v>4</v>
      </c>
      <c r="E40" s="8">
        <v>1.38</v>
      </c>
      <c r="F40" s="13">
        <f t="shared" si="1"/>
        <v>21912.562943999998</v>
      </c>
      <c r="G40" s="11">
        <f>F40/12/20</f>
        <v>91.3023456</v>
      </c>
    </row>
    <row r="41" spans="1:7" ht="19.5" customHeight="1">
      <c r="A41" s="3" t="s">
        <v>45</v>
      </c>
      <c r="B41" s="2">
        <v>3734.4</v>
      </c>
      <c r="C41" s="2">
        <v>1.063</v>
      </c>
      <c r="D41" s="2">
        <v>5</v>
      </c>
      <c r="E41" s="8">
        <v>1.38</v>
      </c>
      <c r="F41" s="13">
        <f t="shared" si="1"/>
        <v>27390.70368</v>
      </c>
      <c r="G41" s="11">
        <f>F41/12/25</f>
        <v>91.3023456</v>
      </c>
    </row>
    <row r="42" spans="1:7" ht="19.5" customHeight="1">
      <c r="A42" s="3" t="s">
        <v>25</v>
      </c>
      <c r="B42" s="2">
        <v>3734.4</v>
      </c>
      <c r="C42" s="2">
        <v>1.063</v>
      </c>
      <c r="D42" s="2">
        <v>6</v>
      </c>
      <c r="E42" s="8">
        <v>1.38</v>
      </c>
      <c r="F42" s="13">
        <f t="shared" si="1"/>
        <v>32868.844416</v>
      </c>
      <c r="G42" s="11">
        <f>F42/12/30</f>
        <v>91.30234560000001</v>
      </c>
    </row>
    <row r="43" spans="1:7" ht="19.5" customHeight="1">
      <c r="A43" s="3" t="s">
        <v>26</v>
      </c>
      <c r="B43" s="2">
        <v>3734.4</v>
      </c>
      <c r="C43" s="2">
        <v>1.063</v>
      </c>
      <c r="D43" s="2">
        <v>7</v>
      </c>
      <c r="E43" s="8">
        <v>1.38</v>
      </c>
      <c r="F43" s="13">
        <f t="shared" si="1"/>
        <v>38346.985151999994</v>
      </c>
      <c r="G43" s="11">
        <f>F43/12/35</f>
        <v>91.3023456</v>
      </c>
    </row>
    <row r="44" spans="1:7" ht="19.5" customHeight="1">
      <c r="A44" s="3" t="s">
        <v>27</v>
      </c>
      <c r="B44" s="2">
        <v>3734.4</v>
      </c>
      <c r="C44" s="2">
        <v>1.063</v>
      </c>
      <c r="D44" s="2">
        <v>8</v>
      </c>
      <c r="E44" s="8">
        <v>1.38</v>
      </c>
      <c r="F44" s="13">
        <f t="shared" si="1"/>
        <v>43825.125887999995</v>
      </c>
      <c r="G44" s="11">
        <f>F44/12/40</f>
        <v>91.3023456</v>
      </c>
    </row>
    <row r="45" spans="1:7" ht="19.5" customHeight="1">
      <c r="A45" s="3" t="s">
        <v>28</v>
      </c>
      <c r="B45" s="2">
        <v>3734.4</v>
      </c>
      <c r="C45" s="2">
        <v>1.063</v>
      </c>
      <c r="D45" s="2">
        <v>9</v>
      </c>
      <c r="E45" s="8">
        <v>1.38</v>
      </c>
      <c r="F45" s="13">
        <f t="shared" si="1"/>
        <v>49303.26662399999</v>
      </c>
      <c r="G45" s="11">
        <f>F45/12/45</f>
        <v>91.30234559999998</v>
      </c>
    </row>
    <row r="46" spans="1:7" ht="19.5" customHeight="1">
      <c r="A46" s="3" t="s">
        <v>29</v>
      </c>
      <c r="B46" s="2">
        <v>3734.4</v>
      </c>
      <c r="C46" s="2">
        <v>1.063</v>
      </c>
      <c r="D46" s="2">
        <v>10</v>
      </c>
      <c r="E46" s="8">
        <v>1.38</v>
      </c>
      <c r="F46" s="13">
        <f t="shared" si="1"/>
        <v>54781.40736</v>
      </c>
      <c r="G46" s="11">
        <f>F46/12/50</f>
        <v>91.3023456</v>
      </c>
    </row>
    <row r="47" spans="1:7" ht="19.5" customHeight="1">
      <c r="A47" s="3" t="s">
        <v>46</v>
      </c>
      <c r="B47" s="2">
        <v>3734.4</v>
      </c>
      <c r="C47" s="2">
        <v>1.063</v>
      </c>
      <c r="D47" s="2">
        <v>11</v>
      </c>
      <c r="E47" s="8">
        <v>1.38</v>
      </c>
      <c r="F47" s="13">
        <f t="shared" si="1"/>
        <v>60259.548096</v>
      </c>
      <c r="G47" s="11">
        <f>F47/12/55</f>
        <v>91.3023456</v>
      </c>
    </row>
    <row r="48" spans="1:7" ht="19.5" customHeight="1">
      <c r="A48" s="3" t="s">
        <v>47</v>
      </c>
      <c r="B48" s="2">
        <v>3734.4</v>
      </c>
      <c r="C48" s="2">
        <v>1.063</v>
      </c>
      <c r="D48" s="2">
        <v>12</v>
      </c>
      <c r="E48" s="8">
        <v>1.38</v>
      </c>
      <c r="F48" s="13">
        <f t="shared" si="1"/>
        <v>65737.688832</v>
      </c>
      <c r="G48" s="11">
        <f>F48/12/60</f>
        <v>91.30234560000001</v>
      </c>
    </row>
    <row r="49" spans="1:7" ht="19.5" customHeight="1">
      <c r="A49" s="3" t="s">
        <v>31</v>
      </c>
      <c r="B49" s="2">
        <v>3734.4</v>
      </c>
      <c r="C49" s="2">
        <v>1.063</v>
      </c>
      <c r="D49" s="2">
        <v>16</v>
      </c>
      <c r="E49" s="8">
        <v>1.38</v>
      </c>
      <c r="F49" s="13">
        <f t="shared" si="1"/>
        <v>87650.25177599999</v>
      </c>
      <c r="G49" s="11">
        <f>F49/12/70</f>
        <v>104.34553782857142</v>
      </c>
    </row>
    <row r="50" spans="1:7" ht="19.5" customHeight="1">
      <c r="A50" s="3" t="s">
        <v>48</v>
      </c>
      <c r="B50" s="2">
        <v>3734.4</v>
      </c>
      <c r="C50" s="2">
        <v>1.063</v>
      </c>
      <c r="D50" s="2">
        <v>18</v>
      </c>
      <c r="E50" s="8">
        <v>1.38</v>
      </c>
      <c r="F50" s="13">
        <f t="shared" si="1"/>
        <v>98606.53324799998</v>
      </c>
      <c r="G50" s="11">
        <f>F50/12/80</f>
        <v>102.71513879999998</v>
      </c>
    </row>
    <row r="51" spans="1:7" ht="19.5" customHeight="1">
      <c r="A51" s="3" t="s">
        <v>33</v>
      </c>
      <c r="B51" s="2">
        <v>3734.4</v>
      </c>
      <c r="C51" s="2">
        <v>1.063</v>
      </c>
      <c r="D51" s="2">
        <v>20</v>
      </c>
      <c r="E51" s="8">
        <v>1.38</v>
      </c>
      <c r="F51" s="13">
        <f t="shared" si="1"/>
        <v>109562.81472</v>
      </c>
      <c r="G51" s="11">
        <f>F51/12/90</f>
        <v>101.44705066666666</v>
      </c>
    </row>
    <row r="52" spans="1:7" ht="19.5" customHeight="1">
      <c r="A52" s="3" t="s">
        <v>34</v>
      </c>
      <c r="B52" s="2">
        <v>3734.4</v>
      </c>
      <c r="C52" s="2">
        <v>1.063</v>
      </c>
      <c r="D52" s="2">
        <v>22</v>
      </c>
      <c r="E52" s="8">
        <v>1.38</v>
      </c>
      <c r="F52" s="13">
        <f t="shared" si="1"/>
        <v>120519.096192</v>
      </c>
      <c r="G52" s="11">
        <f>F52/12/100</f>
        <v>100.43258016</v>
      </c>
    </row>
    <row r="53" spans="1:7" ht="19.5" customHeight="1">
      <c r="A53" s="3" t="s">
        <v>35</v>
      </c>
      <c r="B53" s="2">
        <v>3734.4</v>
      </c>
      <c r="C53" s="2">
        <v>1.063</v>
      </c>
      <c r="D53" s="2">
        <v>24</v>
      </c>
      <c r="E53" s="8">
        <v>1.38</v>
      </c>
      <c r="F53" s="13">
        <f t="shared" si="1"/>
        <v>131475.377664</v>
      </c>
      <c r="G53" s="11">
        <f>F53/12/110</f>
        <v>99.60255883636364</v>
      </c>
    </row>
    <row r="54" spans="1:7" ht="19.5" customHeight="1">
      <c r="A54" s="3" t="s">
        <v>36</v>
      </c>
      <c r="B54" s="2">
        <v>3734.4</v>
      </c>
      <c r="C54" s="2">
        <v>1.063</v>
      </c>
      <c r="D54" s="2">
        <v>26</v>
      </c>
      <c r="E54" s="8">
        <v>1.38</v>
      </c>
      <c r="F54" s="13">
        <f t="shared" si="1"/>
        <v>142431.65913599997</v>
      </c>
      <c r="G54" s="11">
        <f>F54/12/120</f>
        <v>98.91087439999998</v>
      </c>
    </row>
    <row r="55" spans="1:7" ht="19.5" customHeight="1">
      <c r="A55" s="3" t="s">
        <v>49</v>
      </c>
      <c r="B55" s="2">
        <v>3734.4</v>
      </c>
      <c r="C55" s="2">
        <v>1.063</v>
      </c>
      <c r="D55" s="2">
        <v>28</v>
      </c>
      <c r="E55" s="8">
        <v>1.38</v>
      </c>
      <c r="F55" s="13">
        <f t="shared" si="1"/>
        <v>153387.94060799998</v>
      </c>
      <c r="G55" s="11">
        <f>F55/12/130</f>
        <v>98.32560295384614</v>
      </c>
    </row>
    <row r="56" spans="1:7" ht="19.5" customHeight="1">
      <c r="A56" s="3" t="s">
        <v>38</v>
      </c>
      <c r="B56" s="2">
        <v>3734.4</v>
      </c>
      <c r="C56" s="2">
        <v>1.063</v>
      </c>
      <c r="D56" s="2">
        <v>30</v>
      </c>
      <c r="E56" s="8">
        <v>1.38</v>
      </c>
      <c r="F56" s="13">
        <f t="shared" si="1"/>
        <v>164344.22207999998</v>
      </c>
      <c r="G56" s="11">
        <f>F56/12/140</f>
        <v>97.8239417142857</v>
      </c>
    </row>
    <row r="57" spans="1:7" ht="19.5" customHeight="1">
      <c r="A57" s="3" t="s">
        <v>39</v>
      </c>
      <c r="B57" s="2">
        <v>3734.4</v>
      </c>
      <c r="C57" s="2">
        <v>1.063</v>
      </c>
      <c r="D57" s="2">
        <v>32</v>
      </c>
      <c r="E57" s="8">
        <v>1.38</v>
      </c>
      <c r="F57" s="13">
        <f t="shared" si="1"/>
        <v>175300.50355199998</v>
      </c>
      <c r="G57" s="11">
        <f>F57/12/150</f>
        <v>97.38916864</v>
      </c>
    </row>
    <row r="58" spans="1:7" ht="19.5" customHeight="1">
      <c r="A58" s="3" t="s">
        <v>40</v>
      </c>
      <c r="B58" s="2">
        <v>3734.4</v>
      </c>
      <c r="C58" s="2">
        <v>1.063</v>
      </c>
      <c r="D58" s="2">
        <v>34</v>
      </c>
      <c r="E58" s="8">
        <v>1.38</v>
      </c>
      <c r="F58" s="13">
        <f t="shared" si="1"/>
        <v>186256.78502399998</v>
      </c>
      <c r="G58" s="11">
        <f>F58/12/160</f>
        <v>97.0087422</v>
      </c>
    </row>
    <row r="59" spans="1:7" ht="19.5" customHeight="1">
      <c r="A59" s="3" t="s">
        <v>41</v>
      </c>
      <c r="B59" s="2">
        <v>3734.4</v>
      </c>
      <c r="C59" s="2">
        <v>1.063</v>
      </c>
      <c r="D59" s="2">
        <v>36</v>
      </c>
      <c r="E59" s="8">
        <v>1.38</v>
      </c>
      <c r="F59" s="13">
        <f t="shared" si="1"/>
        <v>197213.06649599996</v>
      </c>
      <c r="G59" s="11">
        <f>F59/12/170</f>
        <v>96.67307181176469</v>
      </c>
    </row>
    <row r="60" spans="1:7" ht="19.5" customHeight="1">
      <c r="A60" s="3" t="s">
        <v>42</v>
      </c>
      <c r="B60" s="2">
        <v>3734.4</v>
      </c>
      <c r="C60" s="2">
        <v>1.063</v>
      </c>
      <c r="D60" s="2">
        <v>38</v>
      </c>
      <c r="E60" s="8">
        <v>1.38</v>
      </c>
      <c r="F60" s="13">
        <f t="shared" si="1"/>
        <v>208169.347968</v>
      </c>
      <c r="G60" s="11">
        <f>F60/12/180</f>
        <v>96.37469813333333</v>
      </c>
    </row>
    <row r="61" spans="1:7" ht="19.5" customHeight="1">
      <c r="A61" s="3" t="s">
        <v>43</v>
      </c>
      <c r="B61" s="2">
        <v>3734.4</v>
      </c>
      <c r="C61" s="2">
        <v>1.063</v>
      </c>
      <c r="D61" s="2">
        <v>40</v>
      </c>
      <c r="E61" s="8">
        <v>1.38</v>
      </c>
      <c r="F61" s="13">
        <f t="shared" si="1"/>
        <v>219125.62944</v>
      </c>
      <c r="G61" s="11">
        <f>F61/12/190</f>
        <v>96.10773221052631</v>
      </c>
    </row>
    <row r="62" spans="1:7" ht="19.5" customHeight="1">
      <c r="A62" s="3" t="s">
        <v>44</v>
      </c>
      <c r="B62" s="2">
        <v>3734.4</v>
      </c>
      <c r="C62" s="2">
        <v>1.063</v>
      </c>
      <c r="D62" s="2">
        <v>42</v>
      </c>
      <c r="E62" s="8">
        <v>1.38</v>
      </c>
      <c r="F62" s="13">
        <f t="shared" si="1"/>
        <v>230081.91091199996</v>
      </c>
      <c r="G62" s="11">
        <f>F62/12/200</f>
        <v>95.86746287999999</v>
      </c>
    </row>
    <row r="63" spans="1:7" ht="19.5" customHeight="1">
      <c r="A63" s="3" t="s">
        <v>2</v>
      </c>
      <c r="B63" s="2">
        <v>3734.4</v>
      </c>
      <c r="C63" s="2">
        <v>1.063</v>
      </c>
      <c r="D63" s="2">
        <v>44</v>
      </c>
      <c r="E63" s="8">
        <v>1.38</v>
      </c>
      <c r="F63" s="13">
        <f t="shared" si="1"/>
        <v>241038.192384</v>
      </c>
      <c r="G63" s="11">
        <f>F63/12/300</f>
        <v>66.95505344</v>
      </c>
    </row>
    <row r="64" spans="1:7" ht="19.5" customHeight="1">
      <c r="A64" s="3" t="s">
        <v>7</v>
      </c>
      <c r="B64" s="2">
        <v>3734.4</v>
      </c>
      <c r="C64" s="2">
        <v>1.063</v>
      </c>
      <c r="D64" s="2">
        <v>46</v>
      </c>
      <c r="E64" s="8">
        <v>1.38</v>
      </c>
      <c r="F64" s="13">
        <f t="shared" si="1"/>
        <v>251994.47385599997</v>
      </c>
      <c r="G64" s="11">
        <f>F64/12/400</f>
        <v>52.49884872</v>
      </c>
    </row>
    <row r="65" spans="1:7" ht="19.5" customHeight="1">
      <c r="A65" s="3" t="s">
        <v>3</v>
      </c>
      <c r="B65" s="2">
        <v>3734.4</v>
      </c>
      <c r="C65" s="2">
        <v>1.063</v>
      </c>
      <c r="D65" s="2">
        <v>48</v>
      </c>
      <c r="E65" s="8">
        <v>1.38</v>
      </c>
      <c r="F65" s="13">
        <f t="shared" si="1"/>
        <v>262950.755328</v>
      </c>
      <c r="G65" s="11">
        <f>F65/12/500</f>
        <v>43.825125888</v>
      </c>
    </row>
    <row r="66" spans="1:7" ht="19.5" customHeight="1">
      <c r="A66" s="3" t="s">
        <v>4</v>
      </c>
      <c r="B66" s="2">
        <v>3734.4</v>
      </c>
      <c r="C66" s="2">
        <v>1.063</v>
      </c>
      <c r="D66" s="2">
        <v>50</v>
      </c>
      <c r="E66" s="8">
        <v>1.38</v>
      </c>
      <c r="F66" s="13">
        <f t="shared" si="1"/>
        <v>273907.03679999994</v>
      </c>
      <c r="G66" s="11">
        <f>F66/12/600</f>
        <v>38.042643999999996</v>
      </c>
    </row>
    <row r="67" spans="1:7" ht="19.5" customHeight="1">
      <c r="A67" s="3" t="s">
        <v>8</v>
      </c>
      <c r="B67" s="2">
        <v>3734.4</v>
      </c>
      <c r="C67" s="2">
        <v>1.063</v>
      </c>
      <c r="D67" s="2">
        <v>60</v>
      </c>
      <c r="E67" s="8">
        <v>1.38</v>
      </c>
      <c r="F67" s="13">
        <f t="shared" si="1"/>
        <v>328688.44415999996</v>
      </c>
      <c r="G67" s="11">
        <f>F67/12/700</f>
        <v>39.12957668571428</v>
      </c>
    </row>
    <row r="68" spans="1:7" ht="19.5" customHeight="1">
      <c r="A68" s="3" t="s">
        <v>9</v>
      </c>
      <c r="B68" s="2">
        <v>3734.4</v>
      </c>
      <c r="C68" s="2">
        <v>1.063</v>
      </c>
      <c r="D68" s="2">
        <v>80</v>
      </c>
      <c r="E68" s="8">
        <v>1.38</v>
      </c>
      <c r="F68" s="13">
        <f t="shared" si="1"/>
        <v>438251.25888</v>
      </c>
      <c r="G68" s="11">
        <f>F68/12/800</f>
        <v>45.6511728</v>
      </c>
    </row>
    <row r="69" spans="1:7" ht="19.5" customHeight="1">
      <c r="A69" s="3" t="s">
        <v>10</v>
      </c>
      <c r="B69" s="2">
        <v>3734.4</v>
      </c>
      <c r="C69" s="2">
        <v>1.063</v>
      </c>
      <c r="D69" s="2">
        <v>100</v>
      </c>
      <c r="E69" s="8">
        <v>1.38</v>
      </c>
      <c r="F69" s="13">
        <f t="shared" si="1"/>
        <v>547814.0735999999</v>
      </c>
      <c r="G69" s="11">
        <f>F69/12/900</f>
        <v>50.72352533333333</v>
      </c>
    </row>
  </sheetData>
  <sheetProtection/>
  <mergeCells count="8">
    <mergeCell ref="A37:F37"/>
    <mergeCell ref="A2:A4"/>
    <mergeCell ref="B2:B4"/>
    <mergeCell ref="C2:C4"/>
    <mergeCell ref="D2:D4"/>
    <mergeCell ref="E2:E4"/>
    <mergeCell ref="F2:F4"/>
    <mergeCell ref="A7:F7"/>
  </mergeCells>
  <printOptions/>
  <pageMargins left="0.5118110236220472" right="0.31496062992125984" top="0.5511811023622047" bottom="0.35433070866141736" header="0" footer="0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zoomScaleSheetLayoutView="100" zoomScalePageLayoutView="0" workbookViewId="0" topLeftCell="A1">
      <selection activeCell="F2" sqref="F2:F4"/>
    </sheetView>
  </sheetViews>
  <sheetFormatPr defaultColWidth="9.140625" defaultRowHeight="15"/>
  <cols>
    <col min="1" max="1" width="70.7109375" style="0" customWidth="1"/>
    <col min="2" max="2" width="15.57421875" style="0" customWidth="1"/>
    <col min="3" max="3" width="17.421875" style="0" customWidth="1"/>
    <col min="4" max="4" width="16.421875" style="1" customWidth="1"/>
    <col min="5" max="5" width="16.140625" style="0" customWidth="1"/>
    <col min="6" max="6" width="18.57421875" style="0" customWidth="1"/>
    <col min="7" max="7" width="17.57421875" style="0" customWidth="1"/>
  </cols>
  <sheetData>
    <row r="1" ht="15">
      <c r="E1" s="5" t="s">
        <v>21</v>
      </c>
    </row>
    <row r="2" spans="1:7" ht="47.25" customHeight="1">
      <c r="A2" s="29" t="s">
        <v>0</v>
      </c>
      <c r="B2" s="29" t="s">
        <v>11</v>
      </c>
      <c r="C2" s="29" t="s">
        <v>17</v>
      </c>
      <c r="D2" s="29" t="s">
        <v>13</v>
      </c>
      <c r="E2" s="29" t="s">
        <v>12</v>
      </c>
      <c r="F2" s="27" t="s">
        <v>51</v>
      </c>
      <c r="G2" s="15" t="s">
        <v>54</v>
      </c>
    </row>
    <row r="3" spans="1:7" ht="12.75" customHeight="1">
      <c r="A3" s="29"/>
      <c r="B3" s="29"/>
      <c r="C3" s="29"/>
      <c r="D3" s="29"/>
      <c r="E3" s="30"/>
      <c r="F3" s="27"/>
      <c r="G3" s="16" t="s">
        <v>55</v>
      </c>
    </row>
    <row r="4" spans="1:7" ht="29.25" customHeight="1">
      <c r="A4" s="29"/>
      <c r="B4" s="29"/>
      <c r="C4" s="29"/>
      <c r="D4" s="29"/>
      <c r="E4" s="30"/>
      <c r="F4" s="27"/>
      <c r="G4" s="14"/>
    </row>
    <row r="5" spans="1:7" ht="21.75" customHeight="1">
      <c r="A5" s="7" t="s">
        <v>15</v>
      </c>
      <c r="B5" s="17">
        <v>3734.4</v>
      </c>
      <c r="C5" s="17">
        <v>1.063</v>
      </c>
      <c r="D5" s="18">
        <v>1</v>
      </c>
      <c r="E5" s="17">
        <v>0.61</v>
      </c>
      <c r="F5" s="12">
        <f>B5*C5*D5*E5</f>
        <v>2421.496992</v>
      </c>
      <c r="G5" s="11">
        <f>F5/12/1</f>
        <v>201.791416</v>
      </c>
    </row>
    <row r="6" spans="1:7" ht="80.25" customHeight="1">
      <c r="A6" s="6" t="s">
        <v>53</v>
      </c>
      <c r="B6" s="17">
        <v>3734.4</v>
      </c>
      <c r="C6" s="17">
        <v>1.063</v>
      </c>
      <c r="D6" s="18">
        <v>2</v>
      </c>
      <c r="E6" s="17">
        <v>0.61</v>
      </c>
      <c r="F6" s="12">
        <f>B6*C6*D6*E6</f>
        <v>4842.993984</v>
      </c>
      <c r="G6" s="11">
        <f>F6/12/2</f>
        <v>201.791416</v>
      </c>
    </row>
    <row r="7" spans="1:7" ht="30.75" customHeight="1">
      <c r="A7" s="24" t="s">
        <v>1</v>
      </c>
      <c r="B7" s="28"/>
      <c r="C7" s="28"/>
      <c r="D7" s="28"/>
      <c r="E7" s="28"/>
      <c r="F7" s="28"/>
      <c r="G7" s="22"/>
    </row>
    <row r="8" spans="1:7" ht="19.5" customHeight="1">
      <c r="A8" s="19" t="s">
        <v>16</v>
      </c>
      <c r="B8" s="4">
        <v>3734.4</v>
      </c>
      <c r="C8" s="4">
        <v>1.063</v>
      </c>
      <c r="D8" s="4">
        <v>3</v>
      </c>
      <c r="E8" s="17">
        <v>0.61</v>
      </c>
      <c r="F8" s="13">
        <f aca="true" t="shared" si="0" ref="F8:F36">B8*C8*D8*E8</f>
        <v>7264.490976</v>
      </c>
      <c r="G8" s="11">
        <f>F8/12/10</f>
        <v>60.5374248</v>
      </c>
    </row>
    <row r="9" spans="1:7" ht="19.5" customHeight="1">
      <c r="A9" s="19" t="s">
        <v>18</v>
      </c>
      <c r="B9" s="4">
        <v>3734.4</v>
      </c>
      <c r="C9" s="4">
        <v>1.063</v>
      </c>
      <c r="D9" s="4">
        <v>4</v>
      </c>
      <c r="E9" s="17">
        <v>0.61</v>
      </c>
      <c r="F9" s="13">
        <f t="shared" si="0"/>
        <v>9685.987968</v>
      </c>
      <c r="G9" s="11">
        <f>F9/12/15</f>
        <v>53.81104426666666</v>
      </c>
    </row>
    <row r="10" spans="1:7" ht="19.5" customHeight="1">
      <c r="A10" s="19" t="s">
        <v>23</v>
      </c>
      <c r="B10" s="4">
        <v>3734.4</v>
      </c>
      <c r="C10" s="4">
        <v>1.063</v>
      </c>
      <c r="D10" s="4">
        <v>5</v>
      </c>
      <c r="E10" s="17">
        <v>0.61</v>
      </c>
      <c r="F10" s="13">
        <f t="shared" si="0"/>
        <v>12107.48496</v>
      </c>
      <c r="G10" s="11">
        <f>F10/12/20</f>
        <v>50.447854</v>
      </c>
    </row>
    <row r="11" spans="1:7" ht="19.5" customHeight="1">
      <c r="A11" s="19" t="s">
        <v>24</v>
      </c>
      <c r="B11" s="4">
        <v>3734.4</v>
      </c>
      <c r="C11" s="4">
        <v>1.063</v>
      </c>
      <c r="D11" s="4">
        <v>6</v>
      </c>
      <c r="E11" s="17">
        <v>0.61</v>
      </c>
      <c r="F11" s="13">
        <f t="shared" si="0"/>
        <v>14528.981952</v>
      </c>
      <c r="G11" s="11">
        <f>F11/12/25</f>
        <v>48.429939839999996</v>
      </c>
    </row>
    <row r="12" spans="1:7" ht="19.5" customHeight="1">
      <c r="A12" s="19" t="s">
        <v>25</v>
      </c>
      <c r="B12" s="4">
        <v>3734.4</v>
      </c>
      <c r="C12" s="4">
        <v>1.063</v>
      </c>
      <c r="D12" s="4">
        <v>7</v>
      </c>
      <c r="E12" s="17">
        <v>0.61</v>
      </c>
      <c r="F12" s="13">
        <f t="shared" si="0"/>
        <v>16950.478944</v>
      </c>
      <c r="G12" s="11">
        <f>F12/12/30</f>
        <v>47.08466373333333</v>
      </c>
    </row>
    <row r="13" spans="1:7" ht="19.5" customHeight="1">
      <c r="A13" s="19" t="s">
        <v>26</v>
      </c>
      <c r="B13" s="4">
        <v>3734.4</v>
      </c>
      <c r="C13" s="4">
        <v>1.063</v>
      </c>
      <c r="D13" s="4">
        <v>8</v>
      </c>
      <c r="E13" s="17">
        <v>0.61</v>
      </c>
      <c r="F13" s="13">
        <f t="shared" si="0"/>
        <v>19371.975936</v>
      </c>
      <c r="G13" s="11">
        <f>F13/12/35</f>
        <v>46.123752228571426</v>
      </c>
    </row>
    <row r="14" spans="1:7" ht="19.5" customHeight="1">
      <c r="A14" s="19" t="s">
        <v>27</v>
      </c>
      <c r="B14" s="4">
        <v>3734.4</v>
      </c>
      <c r="C14" s="4">
        <v>1.063</v>
      </c>
      <c r="D14" s="4">
        <v>9</v>
      </c>
      <c r="E14" s="17">
        <v>0.61</v>
      </c>
      <c r="F14" s="13">
        <f t="shared" si="0"/>
        <v>21793.472927999996</v>
      </c>
      <c r="G14" s="11">
        <f>F14/12/40</f>
        <v>45.40306859999999</v>
      </c>
    </row>
    <row r="15" spans="1:7" ht="19.5" customHeight="1">
      <c r="A15" s="19" t="s">
        <v>28</v>
      </c>
      <c r="B15" s="4">
        <v>3734.4</v>
      </c>
      <c r="C15" s="4">
        <v>1.063</v>
      </c>
      <c r="D15" s="20">
        <v>9.5</v>
      </c>
      <c r="E15" s="17">
        <v>0.61</v>
      </c>
      <c r="F15" s="13">
        <f t="shared" si="0"/>
        <v>23004.221424</v>
      </c>
      <c r="G15" s="11">
        <f>F15/12/45</f>
        <v>42.600410044444445</v>
      </c>
    </row>
    <row r="16" spans="1:7" ht="19.5" customHeight="1">
      <c r="A16" s="19" t="s">
        <v>29</v>
      </c>
      <c r="B16" s="4">
        <v>3734.4</v>
      </c>
      <c r="C16" s="4">
        <v>1.063</v>
      </c>
      <c r="D16" s="4">
        <v>10</v>
      </c>
      <c r="E16" s="17">
        <v>0.61</v>
      </c>
      <c r="F16" s="13">
        <f t="shared" si="0"/>
        <v>24214.96992</v>
      </c>
      <c r="G16" s="11">
        <f>F16/12/50</f>
        <v>40.3582832</v>
      </c>
    </row>
    <row r="17" spans="1:7" ht="19.5" customHeight="1">
      <c r="A17" s="19" t="s">
        <v>30</v>
      </c>
      <c r="B17" s="4">
        <v>3734.4</v>
      </c>
      <c r="C17" s="4">
        <v>1.063</v>
      </c>
      <c r="D17" s="4">
        <v>11</v>
      </c>
      <c r="E17" s="17">
        <v>0.61</v>
      </c>
      <c r="F17" s="13">
        <f t="shared" si="0"/>
        <v>26636.466912</v>
      </c>
      <c r="G17" s="11">
        <f>F17/12/60</f>
        <v>36.99509293333333</v>
      </c>
    </row>
    <row r="18" spans="1:7" ht="19.5" customHeight="1">
      <c r="A18" s="19" t="s">
        <v>31</v>
      </c>
      <c r="B18" s="4">
        <v>3734.4</v>
      </c>
      <c r="C18" s="4">
        <v>1.063</v>
      </c>
      <c r="D18" s="4">
        <v>12</v>
      </c>
      <c r="E18" s="17">
        <v>0.61</v>
      </c>
      <c r="F18" s="13">
        <f t="shared" si="0"/>
        <v>29057.963904</v>
      </c>
      <c r="G18" s="11">
        <f>F18/12/70</f>
        <v>34.59281417142857</v>
      </c>
    </row>
    <row r="19" spans="1:7" ht="19.5" customHeight="1">
      <c r="A19" s="19" t="s">
        <v>32</v>
      </c>
      <c r="B19" s="4">
        <v>3734.4</v>
      </c>
      <c r="C19" s="4">
        <v>1.063</v>
      </c>
      <c r="D19" s="4">
        <v>13</v>
      </c>
      <c r="E19" s="17">
        <v>0.61</v>
      </c>
      <c r="F19" s="13">
        <f t="shared" si="0"/>
        <v>31479.460895999997</v>
      </c>
      <c r="G19" s="11">
        <f>F19/12/80</f>
        <v>32.791105099999996</v>
      </c>
    </row>
    <row r="20" spans="1:7" ht="19.5" customHeight="1">
      <c r="A20" s="19" t="s">
        <v>33</v>
      </c>
      <c r="B20" s="4">
        <v>3734.4</v>
      </c>
      <c r="C20" s="4">
        <v>1.063</v>
      </c>
      <c r="D20" s="4">
        <v>14</v>
      </c>
      <c r="E20" s="17">
        <v>0.61</v>
      </c>
      <c r="F20" s="13">
        <f t="shared" si="0"/>
        <v>33900.957888</v>
      </c>
      <c r="G20" s="11">
        <f>F20/12/90</f>
        <v>31.389775822222223</v>
      </c>
    </row>
    <row r="21" spans="1:7" ht="19.5" customHeight="1">
      <c r="A21" s="19" t="s">
        <v>34</v>
      </c>
      <c r="B21" s="4">
        <v>3734.4</v>
      </c>
      <c r="C21" s="4">
        <v>1.063</v>
      </c>
      <c r="D21" s="4">
        <v>15</v>
      </c>
      <c r="E21" s="17">
        <v>0.61</v>
      </c>
      <c r="F21" s="13">
        <f t="shared" si="0"/>
        <v>36322.45488</v>
      </c>
      <c r="G21" s="11">
        <f>F21/12/100</f>
        <v>30.2687124</v>
      </c>
    </row>
    <row r="22" spans="1:7" ht="19.5" customHeight="1">
      <c r="A22" s="19" t="s">
        <v>35</v>
      </c>
      <c r="B22" s="4">
        <v>3734.4</v>
      </c>
      <c r="C22" s="4">
        <v>1.063</v>
      </c>
      <c r="D22" s="4">
        <v>16</v>
      </c>
      <c r="E22" s="17">
        <v>0.61</v>
      </c>
      <c r="F22" s="13">
        <f t="shared" si="0"/>
        <v>38743.951872</v>
      </c>
      <c r="G22" s="11">
        <f>F22/12/110</f>
        <v>29.35147869090909</v>
      </c>
    </row>
    <row r="23" spans="1:7" ht="19.5" customHeight="1">
      <c r="A23" s="19" t="s">
        <v>36</v>
      </c>
      <c r="B23" s="4">
        <v>3734.4</v>
      </c>
      <c r="C23" s="4">
        <v>1.063</v>
      </c>
      <c r="D23" s="4">
        <v>17</v>
      </c>
      <c r="E23" s="17">
        <v>0.61</v>
      </c>
      <c r="F23" s="13">
        <f t="shared" si="0"/>
        <v>41165.448864</v>
      </c>
      <c r="G23" s="11">
        <f>F23/12/100</f>
        <v>34.30454072</v>
      </c>
    </row>
    <row r="24" spans="1:7" ht="19.5" customHeight="1">
      <c r="A24" s="19" t="s">
        <v>37</v>
      </c>
      <c r="B24" s="4">
        <v>3734.4</v>
      </c>
      <c r="C24" s="4">
        <v>1.063</v>
      </c>
      <c r="D24" s="4">
        <v>18</v>
      </c>
      <c r="E24" s="17">
        <v>0.61</v>
      </c>
      <c r="F24" s="13">
        <f t="shared" si="0"/>
        <v>43586.94585599999</v>
      </c>
      <c r="G24" s="11">
        <f>F24/12/130</f>
        <v>27.9403499076923</v>
      </c>
    </row>
    <row r="25" spans="1:7" ht="19.5" customHeight="1">
      <c r="A25" s="19" t="s">
        <v>38</v>
      </c>
      <c r="B25" s="4">
        <v>3734.4</v>
      </c>
      <c r="C25" s="4">
        <v>1.063</v>
      </c>
      <c r="D25" s="4">
        <v>19</v>
      </c>
      <c r="E25" s="17">
        <v>0.61</v>
      </c>
      <c r="F25" s="13">
        <f t="shared" si="0"/>
        <v>46008.442848</v>
      </c>
      <c r="G25" s="11">
        <f>F25/12/140</f>
        <v>27.385977885714286</v>
      </c>
    </row>
    <row r="26" spans="1:7" ht="19.5" customHeight="1">
      <c r="A26" s="19" t="s">
        <v>39</v>
      </c>
      <c r="B26" s="4">
        <v>3734.4</v>
      </c>
      <c r="C26" s="4">
        <v>1.063</v>
      </c>
      <c r="D26" s="4">
        <v>20</v>
      </c>
      <c r="E26" s="17">
        <v>0.61</v>
      </c>
      <c r="F26" s="13">
        <f t="shared" si="0"/>
        <v>48429.93984</v>
      </c>
      <c r="G26" s="11">
        <f>F26/12/150</f>
        <v>26.905522133333335</v>
      </c>
    </row>
    <row r="27" spans="1:7" ht="19.5" customHeight="1">
      <c r="A27" s="19" t="s">
        <v>40</v>
      </c>
      <c r="B27" s="4">
        <v>3734.4</v>
      </c>
      <c r="C27" s="4">
        <v>1.063</v>
      </c>
      <c r="D27" s="4">
        <v>22</v>
      </c>
      <c r="E27" s="17">
        <v>0.61</v>
      </c>
      <c r="F27" s="13">
        <f t="shared" si="0"/>
        <v>53272.933824</v>
      </c>
      <c r="G27" s="11">
        <f>F27/12/160</f>
        <v>27.746319699999997</v>
      </c>
    </row>
    <row r="28" spans="1:7" ht="19.5" customHeight="1">
      <c r="A28" s="19" t="s">
        <v>41</v>
      </c>
      <c r="B28" s="4">
        <v>3734.4</v>
      </c>
      <c r="C28" s="4">
        <v>1.063</v>
      </c>
      <c r="D28" s="4">
        <v>24</v>
      </c>
      <c r="E28" s="17">
        <v>0.61</v>
      </c>
      <c r="F28" s="13">
        <f t="shared" si="0"/>
        <v>58115.927808</v>
      </c>
      <c r="G28" s="11">
        <f>F28/12/170</f>
        <v>28.48819990588235</v>
      </c>
    </row>
    <row r="29" spans="1:7" ht="19.5" customHeight="1">
      <c r="A29" s="19" t="s">
        <v>42</v>
      </c>
      <c r="B29" s="4">
        <v>3734.4</v>
      </c>
      <c r="C29" s="4">
        <v>1.063</v>
      </c>
      <c r="D29" s="4">
        <v>26</v>
      </c>
      <c r="E29" s="17">
        <v>0.61</v>
      </c>
      <c r="F29" s="13">
        <f t="shared" si="0"/>
        <v>62958.921791999994</v>
      </c>
      <c r="G29" s="11">
        <f>F29/12/180</f>
        <v>29.147648977777777</v>
      </c>
    </row>
    <row r="30" spans="1:7" ht="19.5" customHeight="1">
      <c r="A30" s="19" t="s">
        <v>43</v>
      </c>
      <c r="B30" s="4">
        <v>3734.4</v>
      </c>
      <c r="C30" s="4">
        <v>1.063</v>
      </c>
      <c r="D30" s="4">
        <v>28</v>
      </c>
      <c r="E30" s="17">
        <v>0.61</v>
      </c>
      <c r="F30" s="13">
        <f t="shared" si="0"/>
        <v>67801.915776</v>
      </c>
      <c r="G30" s="11">
        <f>F30/12/190</f>
        <v>29.737682357894737</v>
      </c>
    </row>
    <row r="31" spans="1:7" ht="19.5" customHeight="1">
      <c r="A31" s="19" t="s">
        <v>44</v>
      </c>
      <c r="B31" s="4">
        <v>3734.4</v>
      </c>
      <c r="C31" s="4">
        <v>1.063</v>
      </c>
      <c r="D31" s="4">
        <v>30</v>
      </c>
      <c r="E31" s="17">
        <v>0.61</v>
      </c>
      <c r="F31" s="13">
        <f t="shared" si="0"/>
        <v>72644.90976</v>
      </c>
      <c r="G31" s="11">
        <f>F31/12/200</f>
        <v>30.2687124</v>
      </c>
    </row>
    <row r="32" spans="1:7" ht="19.5" customHeight="1">
      <c r="A32" s="19" t="s">
        <v>2</v>
      </c>
      <c r="B32" s="4">
        <v>3734.4</v>
      </c>
      <c r="C32" s="4">
        <v>1.063</v>
      </c>
      <c r="D32" s="4">
        <v>33</v>
      </c>
      <c r="E32" s="17">
        <v>0.61</v>
      </c>
      <c r="F32" s="13">
        <f t="shared" si="0"/>
        <v>79909.400736</v>
      </c>
      <c r="G32" s="11">
        <f>F32/12/300</f>
        <v>22.19705576</v>
      </c>
    </row>
    <row r="33" spans="1:7" ht="19.5" customHeight="1">
      <c r="A33" s="19" t="s">
        <v>7</v>
      </c>
      <c r="B33" s="4">
        <v>3734.4</v>
      </c>
      <c r="C33" s="4">
        <v>1.063</v>
      </c>
      <c r="D33" s="4">
        <v>35</v>
      </c>
      <c r="E33" s="17">
        <v>0.61</v>
      </c>
      <c r="F33" s="13">
        <f t="shared" si="0"/>
        <v>84752.39471999998</v>
      </c>
      <c r="G33" s="11">
        <f>F33/12/400</f>
        <v>17.656748899999997</v>
      </c>
    </row>
    <row r="34" spans="1:7" ht="19.5" customHeight="1">
      <c r="A34" s="19" t="s">
        <v>3</v>
      </c>
      <c r="B34" s="4">
        <v>3734.4</v>
      </c>
      <c r="C34" s="4">
        <v>1.063</v>
      </c>
      <c r="D34" s="4">
        <v>40</v>
      </c>
      <c r="E34" s="17">
        <v>0.61</v>
      </c>
      <c r="F34" s="13">
        <f t="shared" si="0"/>
        <v>96859.87968</v>
      </c>
      <c r="G34" s="11">
        <f>F34/12/500</f>
        <v>16.14331328</v>
      </c>
    </row>
    <row r="35" spans="1:7" ht="19.5" customHeight="1">
      <c r="A35" s="19" t="s">
        <v>4</v>
      </c>
      <c r="B35" s="4">
        <v>3734.4</v>
      </c>
      <c r="C35" s="4">
        <v>1.063</v>
      </c>
      <c r="D35" s="4">
        <v>45</v>
      </c>
      <c r="E35" s="17">
        <v>0.61</v>
      </c>
      <c r="F35" s="13">
        <f t="shared" si="0"/>
        <v>108967.36464</v>
      </c>
      <c r="G35" s="11">
        <f>F35/12/600</f>
        <v>15.1343562</v>
      </c>
    </row>
    <row r="36" spans="1:7" ht="19.5" customHeight="1">
      <c r="A36" s="19" t="s">
        <v>5</v>
      </c>
      <c r="B36" s="4">
        <v>3734.4</v>
      </c>
      <c r="C36" s="4">
        <v>1.063</v>
      </c>
      <c r="D36" s="4">
        <v>50</v>
      </c>
      <c r="E36" s="17">
        <v>0.61</v>
      </c>
      <c r="F36" s="13">
        <f t="shared" si="0"/>
        <v>121074.84959999999</v>
      </c>
      <c r="G36" s="11">
        <f>F36/12/700</f>
        <v>14.41367257142857</v>
      </c>
    </row>
    <row r="37" spans="1:7" ht="19.5" customHeight="1">
      <c r="A37" s="23" t="s">
        <v>6</v>
      </c>
      <c r="B37" s="23"/>
      <c r="C37" s="23"/>
      <c r="D37" s="23"/>
      <c r="E37" s="23"/>
      <c r="F37" s="24"/>
      <c r="G37" s="11"/>
    </row>
    <row r="38" spans="1:7" ht="19.5" customHeight="1">
      <c r="A38" s="19" t="s">
        <v>16</v>
      </c>
      <c r="B38" s="4">
        <v>3734.4</v>
      </c>
      <c r="C38" s="4">
        <v>1.063</v>
      </c>
      <c r="D38" s="4">
        <v>2</v>
      </c>
      <c r="E38" s="17">
        <v>0.61</v>
      </c>
      <c r="F38" s="13">
        <f aca="true" t="shared" si="1" ref="F38:F69">B38*C38*D38*E38</f>
        <v>4842.993984</v>
      </c>
      <c r="G38" s="11">
        <f>F38/12/10</f>
        <v>40.3582832</v>
      </c>
    </row>
    <row r="39" spans="1:7" ht="19.5" customHeight="1">
      <c r="A39" s="19" t="s">
        <v>18</v>
      </c>
      <c r="B39" s="4">
        <v>3734.4</v>
      </c>
      <c r="C39" s="4">
        <v>1.063</v>
      </c>
      <c r="D39" s="4">
        <v>3</v>
      </c>
      <c r="E39" s="17">
        <v>0.61</v>
      </c>
      <c r="F39" s="13">
        <f t="shared" si="1"/>
        <v>7264.490976</v>
      </c>
      <c r="G39" s="11">
        <f>F39/12/15</f>
        <v>40.358283199999995</v>
      </c>
    </row>
    <row r="40" spans="1:7" ht="19.5" customHeight="1">
      <c r="A40" s="19" t="s">
        <v>23</v>
      </c>
      <c r="B40" s="4">
        <v>3734.4</v>
      </c>
      <c r="C40" s="4">
        <v>1.063</v>
      </c>
      <c r="D40" s="4">
        <v>4</v>
      </c>
      <c r="E40" s="17">
        <v>0.61</v>
      </c>
      <c r="F40" s="13">
        <f t="shared" si="1"/>
        <v>9685.987968</v>
      </c>
      <c r="G40" s="11">
        <f>F40/12/20</f>
        <v>40.3582832</v>
      </c>
    </row>
    <row r="41" spans="1:7" ht="19.5" customHeight="1">
      <c r="A41" s="19" t="s">
        <v>45</v>
      </c>
      <c r="B41" s="4">
        <v>3734.4</v>
      </c>
      <c r="C41" s="4">
        <v>1.063</v>
      </c>
      <c r="D41" s="4">
        <v>5</v>
      </c>
      <c r="E41" s="17">
        <v>0.61</v>
      </c>
      <c r="F41" s="13">
        <f t="shared" si="1"/>
        <v>12107.48496</v>
      </c>
      <c r="G41" s="11">
        <f>F41/12/25</f>
        <v>40.3582832</v>
      </c>
    </row>
    <row r="42" spans="1:7" ht="19.5" customHeight="1">
      <c r="A42" s="19" t="s">
        <v>25</v>
      </c>
      <c r="B42" s="4">
        <v>3734.4</v>
      </c>
      <c r="C42" s="4">
        <v>1.063</v>
      </c>
      <c r="D42" s="4">
        <v>6</v>
      </c>
      <c r="E42" s="17">
        <v>0.61</v>
      </c>
      <c r="F42" s="13">
        <f t="shared" si="1"/>
        <v>14528.981952</v>
      </c>
      <c r="G42" s="11">
        <f>F42/12/30</f>
        <v>40.358283199999995</v>
      </c>
    </row>
    <row r="43" spans="1:7" ht="19.5" customHeight="1">
      <c r="A43" s="19" t="s">
        <v>26</v>
      </c>
      <c r="B43" s="4">
        <v>3734.4</v>
      </c>
      <c r="C43" s="4">
        <v>1.063</v>
      </c>
      <c r="D43" s="4">
        <v>7</v>
      </c>
      <c r="E43" s="17">
        <v>0.61</v>
      </c>
      <c r="F43" s="13">
        <f t="shared" si="1"/>
        <v>16950.478944</v>
      </c>
      <c r="G43" s="11">
        <f>F43/12/35</f>
        <v>40.358283199999995</v>
      </c>
    </row>
    <row r="44" spans="1:7" ht="19.5" customHeight="1">
      <c r="A44" s="19" t="s">
        <v>27</v>
      </c>
      <c r="B44" s="4">
        <v>3734.4</v>
      </c>
      <c r="C44" s="4">
        <v>1.063</v>
      </c>
      <c r="D44" s="4">
        <v>8</v>
      </c>
      <c r="E44" s="17">
        <v>0.61</v>
      </c>
      <c r="F44" s="13">
        <f t="shared" si="1"/>
        <v>19371.975936</v>
      </c>
      <c r="G44" s="11">
        <f>F44/12/40</f>
        <v>40.3582832</v>
      </c>
    </row>
    <row r="45" spans="1:7" ht="19.5" customHeight="1">
      <c r="A45" s="19" t="s">
        <v>28</v>
      </c>
      <c r="B45" s="4">
        <v>3734.4</v>
      </c>
      <c r="C45" s="4">
        <v>1.063</v>
      </c>
      <c r="D45" s="4">
        <v>9</v>
      </c>
      <c r="E45" s="17">
        <v>0.61</v>
      </c>
      <c r="F45" s="13">
        <f t="shared" si="1"/>
        <v>21793.472927999996</v>
      </c>
      <c r="G45" s="11">
        <f>F45/12/45</f>
        <v>40.35828319999999</v>
      </c>
    </row>
    <row r="46" spans="1:7" ht="19.5" customHeight="1">
      <c r="A46" s="19" t="s">
        <v>29</v>
      </c>
      <c r="B46" s="4">
        <v>3734.4</v>
      </c>
      <c r="C46" s="4">
        <v>1.063</v>
      </c>
      <c r="D46" s="4">
        <v>10</v>
      </c>
      <c r="E46" s="17">
        <v>0.61</v>
      </c>
      <c r="F46" s="13">
        <f t="shared" si="1"/>
        <v>24214.96992</v>
      </c>
      <c r="G46" s="11">
        <f>F46/12/50</f>
        <v>40.3582832</v>
      </c>
    </row>
    <row r="47" spans="1:7" ht="19.5" customHeight="1">
      <c r="A47" s="19" t="s">
        <v>46</v>
      </c>
      <c r="B47" s="4">
        <v>3734.4</v>
      </c>
      <c r="C47" s="4">
        <v>1.063</v>
      </c>
      <c r="D47" s="4">
        <v>11</v>
      </c>
      <c r="E47" s="17">
        <v>0.61</v>
      </c>
      <c r="F47" s="13">
        <f t="shared" si="1"/>
        <v>26636.466912</v>
      </c>
      <c r="G47" s="11">
        <f>F47/12/55</f>
        <v>40.358283199999995</v>
      </c>
    </row>
    <row r="48" spans="1:7" ht="19.5" customHeight="1">
      <c r="A48" s="19" t="s">
        <v>47</v>
      </c>
      <c r="B48" s="4">
        <v>3734.4</v>
      </c>
      <c r="C48" s="4">
        <v>1.063</v>
      </c>
      <c r="D48" s="4">
        <v>12</v>
      </c>
      <c r="E48" s="17">
        <v>0.61</v>
      </c>
      <c r="F48" s="13">
        <f t="shared" si="1"/>
        <v>29057.963904</v>
      </c>
      <c r="G48" s="11">
        <f>F48/12/60</f>
        <v>40.358283199999995</v>
      </c>
    </row>
    <row r="49" spans="1:7" ht="19.5" customHeight="1">
      <c r="A49" s="19" t="s">
        <v>31</v>
      </c>
      <c r="B49" s="4">
        <v>3734.4</v>
      </c>
      <c r="C49" s="4">
        <v>1.063</v>
      </c>
      <c r="D49" s="4">
        <v>16</v>
      </c>
      <c r="E49" s="17">
        <v>0.61</v>
      </c>
      <c r="F49" s="13">
        <f t="shared" si="1"/>
        <v>38743.951872</v>
      </c>
      <c r="G49" s="11">
        <f>F49/12/70</f>
        <v>46.123752228571426</v>
      </c>
    </row>
    <row r="50" spans="1:7" ht="19.5" customHeight="1">
      <c r="A50" s="19" t="s">
        <v>48</v>
      </c>
      <c r="B50" s="4">
        <v>3734.4</v>
      </c>
      <c r="C50" s="4">
        <v>1.063</v>
      </c>
      <c r="D50" s="4">
        <v>18</v>
      </c>
      <c r="E50" s="17">
        <v>0.61</v>
      </c>
      <c r="F50" s="13">
        <f t="shared" si="1"/>
        <v>43586.94585599999</v>
      </c>
      <c r="G50" s="11">
        <f>F50/12/80</f>
        <v>45.40306859999999</v>
      </c>
    </row>
    <row r="51" spans="1:7" ht="19.5" customHeight="1">
      <c r="A51" s="19" t="s">
        <v>33</v>
      </c>
      <c r="B51" s="4">
        <v>3734.4</v>
      </c>
      <c r="C51" s="4">
        <v>1.063</v>
      </c>
      <c r="D51" s="4">
        <v>20</v>
      </c>
      <c r="E51" s="17">
        <v>0.61</v>
      </c>
      <c r="F51" s="13">
        <f t="shared" si="1"/>
        <v>48429.93984</v>
      </c>
      <c r="G51" s="11">
        <f>F51/12/90</f>
        <v>44.84253688888889</v>
      </c>
    </row>
    <row r="52" spans="1:7" ht="19.5" customHeight="1">
      <c r="A52" s="19" t="s">
        <v>34</v>
      </c>
      <c r="B52" s="4">
        <v>3734.4</v>
      </c>
      <c r="C52" s="4">
        <v>1.063</v>
      </c>
      <c r="D52" s="4">
        <v>22</v>
      </c>
      <c r="E52" s="17">
        <v>0.61</v>
      </c>
      <c r="F52" s="13">
        <f t="shared" si="1"/>
        <v>53272.933824</v>
      </c>
      <c r="G52" s="11">
        <f>F52/12/100</f>
        <v>44.394111519999996</v>
      </c>
    </row>
    <row r="53" spans="1:7" ht="19.5" customHeight="1">
      <c r="A53" s="19" t="s">
        <v>35</v>
      </c>
      <c r="B53" s="4">
        <v>3734.4</v>
      </c>
      <c r="C53" s="4">
        <v>1.063</v>
      </c>
      <c r="D53" s="4">
        <v>24</v>
      </c>
      <c r="E53" s="17">
        <v>0.61</v>
      </c>
      <c r="F53" s="13">
        <f t="shared" si="1"/>
        <v>58115.927808</v>
      </c>
      <c r="G53" s="11">
        <f>F53/12/110</f>
        <v>44.027218036363635</v>
      </c>
    </row>
    <row r="54" spans="1:7" ht="19.5" customHeight="1">
      <c r="A54" s="19" t="s">
        <v>36</v>
      </c>
      <c r="B54" s="4">
        <v>3734.4</v>
      </c>
      <c r="C54" s="4">
        <v>1.063</v>
      </c>
      <c r="D54" s="4">
        <v>26</v>
      </c>
      <c r="E54" s="17">
        <v>0.61</v>
      </c>
      <c r="F54" s="13">
        <f t="shared" si="1"/>
        <v>62958.921791999994</v>
      </c>
      <c r="G54" s="11">
        <f>F54/12/120</f>
        <v>43.721473466666666</v>
      </c>
    </row>
    <row r="55" spans="1:7" ht="19.5" customHeight="1">
      <c r="A55" s="19" t="s">
        <v>49</v>
      </c>
      <c r="B55" s="4">
        <v>3734.4</v>
      </c>
      <c r="C55" s="4">
        <v>1.063</v>
      </c>
      <c r="D55" s="4">
        <v>28</v>
      </c>
      <c r="E55" s="17">
        <v>0.61</v>
      </c>
      <c r="F55" s="13">
        <f t="shared" si="1"/>
        <v>67801.915776</v>
      </c>
      <c r="G55" s="11">
        <f>F55/12/130</f>
        <v>43.46276652307692</v>
      </c>
    </row>
    <row r="56" spans="1:7" ht="19.5" customHeight="1">
      <c r="A56" s="19" t="s">
        <v>38</v>
      </c>
      <c r="B56" s="4">
        <v>3734.4</v>
      </c>
      <c r="C56" s="4">
        <v>1.063</v>
      </c>
      <c r="D56" s="4">
        <v>30</v>
      </c>
      <c r="E56" s="17">
        <v>0.61</v>
      </c>
      <c r="F56" s="13">
        <f t="shared" si="1"/>
        <v>72644.90976</v>
      </c>
      <c r="G56" s="11">
        <f>F56/12/140</f>
        <v>43.24101771428571</v>
      </c>
    </row>
    <row r="57" spans="1:7" ht="19.5" customHeight="1">
      <c r="A57" s="19" t="s">
        <v>39</v>
      </c>
      <c r="B57" s="4">
        <v>3734.4</v>
      </c>
      <c r="C57" s="4">
        <v>1.063</v>
      </c>
      <c r="D57" s="4">
        <v>32</v>
      </c>
      <c r="E57" s="17">
        <v>0.61</v>
      </c>
      <c r="F57" s="13">
        <f t="shared" si="1"/>
        <v>77487.903744</v>
      </c>
      <c r="G57" s="11">
        <f>F57/12/150</f>
        <v>43.048835413333336</v>
      </c>
    </row>
    <row r="58" spans="1:7" ht="19.5" customHeight="1">
      <c r="A58" s="19" t="s">
        <v>40</v>
      </c>
      <c r="B58" s="4">
        <v>3734.4</v>
      </c>
      <c r="C58" s="4">
        <v>1.063</v>
      </c>
      <c r="D58" s="4">
        <v>34</v>
      </c>
      <c r="E58" s="17">
        <v>0.61</v>
      </c>
      <c r="F58" s="13">
        <f t="shared" si="1"/>
        <v>82330.897728</v>
      </c>
      <c r="G58" s="11">
        <f>F58/12/160</f>
        <v>42.8806759</v>
      </c>
    </row>
    <row r="59" spans="1:7" ht="19.5" customHeight="1">
      <c r="A59" s="19" t="s">
        <v>41</v>
      </c>
      <c r="B59" s="4">
        <v>3734.4</v>
      </c>
      <c r="C59" s="4">
        <v>1.063</v>
      </c>
      <c r="D59" s="4">
        <v>36</v>
      </c>
      <c r="E59" s="17">
        <v>0.61</v>
      </c>
      <c r="F59" s="13">
        <f t="shared" si="1"/>
        <v>87173.89171199998</v>
      </c>
      <c r="G59" s="11">
        <f>F59/12/170</f>
        <v>42.73229985882352</v>
      </c>
    </row>
    <row r="60" spans="1:7" ht="19.5" customHeight="1">
      <c r="A60" s="19" t="s">
        <v>42</v>
      </c>
      <c r="B60" s="4">
        <v>3734.4</v>
      </c>
      <c r="C60" s="4">
        <v>1.063</v>
      </c>
      <c r="D60" s="4">
        <v>38</v>
      </c>
      <c r="E60" s="17">
        <v>0.61</v>
      </c>
      <c r="F60" s="13">
        <f t="shared" si="1"/>
        <v>92016.885696</v>
      </c>
      <c r="G60" s="11">
        <f>F60/12/180</f>
        <v>42.600410044444445</v>
      </c>
    </row>
    <row r="61" spans="1:7" ht="19.5" customHeight="1">
      <c r="A61" s="19" t="s">
        <v>43</v>
      </c>
      <c r="B61" s="4">
        <v>3734.4</v>
      </c>
      <c r="C61" s="4">
        <v>1.063</v>
      </c>
      <c r="D61" s="4">
        <v>40</v>
      </c>
      <c r="E61" s="17">
        <v>0.61</v>
      </c>
      <c r="F61" s="13">
        <f t="shared" si="1"/>
        <v>96859.87968</v>
      </c>
      <c r="G61" s="11">
        <f>F61/12/190</f>
        <v>42.48240336842105</v>
      </c>
    </row>
    <row r="62" spans="1:7" ht="19.5" customHeight="1">
      <c r="A62" s="19" t="s">
        <v>44</v>
      </c>
      <c r="B62" s="4">
        <v>3734.4</v>
      </c>
      <c r="C62" s="4">
        <v>1.063</v>
      </c>
      <c r="D62" s="4">
        <v>42</v>
      </c>
      <c r="E62" s="17">
        <v>0.61</v>
      </c>
      <c r="F62" s="13">
        <f t="shared" si="1"/>
        <v>101702.87366399998</v>
      </c>
      <c r="G62" s="11">
        <f>F62/12/200</f>
        <v>42.37619736</v>
      </c>
    </row>
    <row r="63" spans="1:7" ht="19.5" customHeight="1">
      <c r="A63" s="19" t="s">
        <v>2</v>
      </c>
      <c r="B63" s="4">
        <v>3734.4</v>
      </c>
      <c r="C63" s="4">
        <v>1.063</v>
      </c>
      <c r="D63" s="4">
        <v>44</v>
      </c>
      <c r="E63" s="17">
        <v>0.61</v>
      </c>
      <c r="F63" s="13">
        <f t="shared" si="1"/>
        <v>106545.867648</v>
      </c>
      <c r="G63" s="11">
        <f>F63/12/300</f>
        <v>29.596074346666665</v>
      </c>
    </row>
    <row r="64" spans="1:7" ht="19.5" customHeight="1">
      <c r="A64" s="19" t="s">
        <v>7</v>
      </c>
      <c r="B64" s="4">
        <v>3734.4</v>
      </c>
      <c r="C64" s="4">
        <v>1.063</v>
      </c>
      <c r="D64" s="4">
        <v>46</v>
      </c>
      <c r="E64" s="17">
        <v>0.61</v>
      </c>
      <c r="F64" s="13">
        <f t="shared" si="1"/>
        <v>111388.861632</v>
      </c>
      <c r="G64" s="11">
        <f>F64/12/400</f>
        <v>23.20601284</v>
      </c>
    </row>
    <row r="65" spans="1:7" ht="19.5" customHeight="1">
      <c r="A65" s="19" t="s">
        <v>3</v>
      </c>
      <c r="B65" s="4">
        <v>3734.4</v>
      </c>
      <c r="C65" s="4">
        <v>1.063</v>
      </c>
      <c r="D65" s="4">
        <v>48</v>
      </c>
      <c r="E65" s="17">
        <v>0.61</v>
      </c>
      <c r="F65" s="13">
        <f t="shared" si="1"/>
        <v>116231.855616</v>
      </c>
      <c r="G65" s="11">
        <f>F65/12/500</f>
        <v>19.371975936</v>
      </c>
    </row>
    <row r="66" spans="1:7" ht="19.5" customHeight="1">
      <c r="A66" s="19" t="s">
        <v>4</v>
      </c>
      <c r="B66" s="4">
        <v>3734.4</v>
      </c>
      <c r="C66" s="4">
        <v>1.063</v>
      </c>
      <c r="D66" s="4">
        <v>50</v>
      </c>
      <c r="E66" s="17">
        <v>0.61</v>
      </c>
      <c r="F66" s="13">
        <f t="shared" si="1"/>
        <v>121074.84959999999</v>
      </c>
      <c r="G66" s="11">
        <f>F66/12/600</f>
        <v>16.81595133333333</v>
      </c>
    </row>
    <row r="67" spans="1:7" ht="19.5" customHeight="1">
      <c r="A67" s="19" t="s">
        <v>8</v>
      </c>
      <c r="B67" s="4">
        <v>3734.4</v>
      </c>
      <c r="C67" s="4">
        <v>1.063</v>
      </c>
      <c r="D67" s="4">
        <v>60</v>
      </c>
      <c r="E67" s="17">
        <v>0.61</v>
      </c>
      <c r="F67" s="13">
        <f t="shared" si="1"/>
        <v>145289.81952</v>
      </c>
      <c r="G67" s="11">
        <f>F67/12/700</f>
        <v>17.296407085714286</v>
      </c>
    </row>
    <row r="68" spans="1:7" ht="19.5" customHeight="1">
      <c r="A68" s="19" t="s">
        <v>9</v>
      </c>
      <c r="B68" s="4">
        <v>3734.4</v>
      </c>
      <c r="C68" s="4">
        <v>1.063</v>
      </c>
      <c r="D68" s="4">
        <v>80</v>
      </c>
      <c r="E68" s="17">
        <v>0.61</v>
      </c>
      <c r="F68" s="13">
        <f t="shared" si="1"/>
        <v>193719.75936</v>
      </c>
      <c r="G68" s="11">
        <f>F68/12/800</f>
        <v>20.1791416</v>
      </c>
    </row>
    <row r="69" spans="1:7" ht="19.5" customHeight="1">
      <c r="A69" s="19" t="s">
        <v>10</v>
      </c>
      <c r="B69" s="4">
        <v>3734.4</v>
      </c>
      <c r="C69" s="4">
        <v>1.063</v>
      </c>
      <c r="D69" s="4">
        <v>100</v>
      </c>
      <c r="E69" s="17">
        <v>0.61</v>
      </c>
      <c r="F69" s="13">
        <f t="shared" si="1"/>
        <v>242149.69919999997</v>
      </c>
      <c r="G69" s="11">
        <f>F69/12/900</f>
        <v>22.421268444444443</v>
      </c>
    </row>
  </sheetData>
  <sheetProtection/>
  <mergeCells count="8">
    <mergeCell ref="A37:F37"/>
    <mergeCell ref="A2:A4"/>
    <mergeCell ref="B2:B4"/>
    <mergeCell ref="C2:C4"/>
    <mergeCell ref="D2:D4"/>
    <mergeCell ref="E2:E4"/>
    <mergeCell ref="F2:F4"/>
    <mergeCell ref="A7:F7"/>
  </mergeCells>
  <printOptions/>
  <pageMargins left="0.5118110236220472" right="0.31496062992125984" top="0.5511811023622047" bottom="0.35433070866141736" header="0" footer="0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69"/>
  <sheetViews>
    <sheetView zoomScaleSheetLayoutView="100" zoomScalePageLayoutView="0" workbookViewId="0" topLeftCell="A1">
      <selection activeCell="F2" sqref="F2:F4"/>
    </sheetView>
  </sheetViews>
  <sheetFormatPr defaultColWidth="9.140625" defaultRowHeight="15"/>
  <cols>
    <col min="1" max="1" width="70.7109375" style="0" customWidth="1"/>
    <col min="2" max="2" width="15.57421875" style="0" customWidth="1"/>
    <col min="3" max="3" width="17.421875" style="0" customWidth="1"/>
    <col min="4" max="4" width="16.421875" style="1" customWidth="1"/>
    <col min="5" max="5" width="16.140625" style="0" customWidth="1"/>
    <col min="6" max="6" width="18.57421875" style="0" customWidth="1"/>
    <col min="7" max="7" width="18.00390625" style="0" customWidth="1"/>
  </cols>
  <sheetData>
    <row r="1" ht="15">
      <c r="E1" s="5" t="s">
        <v>22</v>
      </c>
    </row>
    <row r="2" spans="1:7" ht="47.25" customHeight="1">
      <c r="A2" s="25" t="s">
        <v>0</v>
      </c>
      <c r="B2" s="25" t="s">
        <v>11</v>
      </c>
      <c r="C2" s="25" t="s">
        <v>17</v>
      </c>
      <c r="D2" s="25" t="s">
        <v>13</v>
      </c>
      <c r="E2" s="25" t="s">
        <v>12</v>
      </c>
      <c r="F2" s="27" t="s">
        <v>50</v>
      </c>
      <c r="G2" s="15" t="s">
        <v>54</v>
      </c>
    </row>
    <row r="3" spans="1:7" ht="12.75" customHeight="1">
      <c r="A3" s="25"/>
      <c r="B3" s="25"/>
      <c r="C3" s="25"/>
      <c r="D3" s="25"/>
      <c r="E3" s="26"/>
      <c r="F3" s="27"/>
      <c r="G3" s="16" t="s">
        <v>55</v>
      </c>
    </row>
    <row r="4" spans="1:7" ht="29.25" customHeight="1">
      <c r="A4" s="25"/>
      <c r="B4" s="25"/>
      <c r="C4" s="25"/>
      <c r="D4" s="25"/>
      <c r="E4" s="26"/>
      <c r="F4" s="27"/>
      <c r="G4" s="14"/>
    </row>
    <row r="5" spans="1:7" ht="21.75" customHeight="1">
      <c r="A5" s="7" t="s">
        <v>15</v>
      </c>
      <c r="B5" s="8">
        <v>3734.4</v>
      </c>
      <c r="C5" s="8">
        <v>1.063</v>
      </c>
      <c r="D5" s="9">
        <v>1</v>
      </c>
      <c r="E5" s="8">
        <v>1.82</v>
      </c>
      <c r="F5" s="12">
        <f>B5*C5*D5*E5</f>
        <v>7224.794304</v>
      </c>
      <c r="G5" s="11">
        <f>F5/12/1</f>
        <v>602.066192</v>
      </c>
    </row>
    <row r="6" spans="1:7" ht="80.25" customHeight="1">
      <c r="A6" s="6" t="s">
        <v>52</v>
      </c>
      <c r="B6" s="8">
        <v>3734.4</v>
      </c>
      <c r="C6" s="8">
        <v>1.063</v>
      </c>
      <c r="D6" s="9">
        <v>2</v>
      </c>
      <c r="E6" s="8">
        <v>1.82</v>
      </c>
      <c r="F6" s="12">
        <f>B6*C6*D6*E6</f>
        <v>14449.588608</v>
      </c>
      <c r="G6" s="11">
        <f>F6/12/2</f>
        <v>602.066192</v>
      </c>
    </row>
    <row r="7" spans="1:7" ht="30.75" customHeight="1">
      <c r="A7" s="24" t="s">
        <v>1</v>
      </c>
      <c r="B7" s="28"/>
      <c r="C7" s="28"/>
      <c r="D7" s="28"/>
      <c r="E7" s="28"/>
      <c r="F7" s="28"/>
      <c r="G7" s="22"/>
    </row>
    <row r="8" spans="1:7" ht="19.5" customHeight="1">
      <c r="A8" s="3" t="s">
        <v>16</v>
      </c>
      <c r="B8" s="2">
        <v>3734.4</v>
      </c>
      <c r="C8" s="2">
        <v>1.063</v>
      </c>
      <c r="D8" s="4">
        <v>3</v>
      </c>
      <c r="E8" s="8">
        <v>1.82</v>
      </c>
      <c r="F8" s="13">
        <f aca="true" t="shared" si="0" ref="F8:F36">B8*C8*D8*E8</f>
        <v>21674.382912</v>
      </c>
      <c r="G8" s="11">
        <f>F8/12/10</f>
        <v>180.6198576</v>
      </c>
    </row>
    <row r="9" spans="1:7" ht="19.5" customHeight="1">
      <c r="A9" s="3" t="s">
        <v>18</v>
      </c>
      <c r="B9" s="2">
        <v>3734.4</v>
      </c>
      <c r="C9" s="2">
        <v>1.063</v>
      </c>
      <c r="D9" s="4">
        <v>4</v>
      </c>
      <c r="E9" s="8">
        <v>1.82</v>
      </c>
      <c r="F9" s="13">
        <f t="shared" si="0"/>
        <v>28899.177216</v>
      </c>
      <c r="G9" s="11">
        <f>F9/12/15</f>
        <v>160.55098453333332</v>
      </c>
    </row>
    <row r="10" spans="1:7" ht="19.5" customHeight="1">
      <c r="A10" s="3" t="s">
        <v>23</v>
      </c>
      <c r="B10" s="2">
        <v>3734.4</v>
      </c>
      <c r="C10" s="2">
        <v>1.063</v>
      </c>
      <c r="D10" s="4">
        <v>5</v>
      </c>
      <c r="E10" s="8">
        <v>1.82</v>
      </c>
      <c r="F10" s="13">
        <f t="shared" si="0"/>
        <v>36123.97152</v>
      </c>
      <c r="G10" s="11">
        <f>F10/12/20</f>
        <v>150.516548</v>
      </c>
    </row>
    <row r="11" spans="1:7" ht="19.5" customHeight="1">
      <c r="A11" s="3" t="s">
        <v>24</v>
      </c>
      <c r="B11" s="2">
        <v>3734.4</v>
      </c>
      <c r="C11" s="2">
        <v>1.063</v>
      </c>
      <c r="D11" s="4">
        <v>6</v>
      </c>
      <c r="E11" s="8">
        <v>1.82</v>
      </c>
      <c r="F11" s="13">
        <f t="shared" si="0"/>
        <v>43348.765824</v>
      </c>
      <c r="G11" s="11">
        <f>F11/12/25</f>
        <v>144.49588608</v>
      </c>
    </row>
    <row r="12" spans="1:7" ht="19.5" customHeight="1">
      <c r="A12" s="3" t="s">
        <v>25</v>
      </c>
      <c r="B12" s="2">
        <v>3734.4</v>
      </c>
      <c r="C12" s="2">
        <v>1.063</v>
      </c>
      <c r="D12" s="4">
        <v>7</v>
      </c>
      <c r="E12" s="8">
        <v>1.82</v>
      </c>
      <c r="F12" s="13">
        <f t="shared" si="0"/>
        <v>50573.560128</v>
      </c>
      <c r="G12" s="11">
        <f>F12/12/30</f>
        <v>140.48211146666665</v>
      </c>
    </row>
    <row r="13" spans="1:7" ht="19.5" customHeight="1">
      <c r="A13" s="3" t="s">
        <v>26</v>
      </c>
      <c r="B13" s="2">
        <v>3734.4</v>
      </c>
      <c r="C13" s="2">
        <v>1.063</v>
      </c>
      <c r="D13" s="2">
        <v>8</v>
      </c>
      <c r="E13" s="8">
        <v>1.82</v>
      </c>
      <c r="F13" s="13">
        <f t="shared" si="0"/>
        <v>57798.354432</v>
      </c>
      <c r="G13" s="11">
        <f>F13/12/35</f>
        <v>137.6151296</v>
      </c>
    </row>
    <row r="14" spans="1:7" ht="19.5" customHeight="1">
      <c r="A14" s="3" t="s">
        <v>27</v>
      </c>
      <c r="B14" s="2">
        <v>3734.4</v>
      </c>
      <c r="C14" s="2">
        <v>1.063</v>
      </c>
      <c r="D14" s="2">
        <v>9</v>
      </c>
      <c r="E14" s="8">
        <v>1.82</v>
      </c>
      <c r="F14" s="13">
        <f t="shared" si="0"/>
        <v>65023.148735999996</v>
      </c>
      <c r="G14" s="11">
        <f>F14/12/40</f>
        <v>135.46489319999998</v>
      </c>
    </row>
    <row r="15" spans="1:7" ht="19.5" customHeight="1">
      <c r="A15" s="3" t="s">
        <v>28</v>
      </c>
      <c r="B15" s="2">
        <v>3734.4</v>
      </c>
      <c r="C15" s="2">
        <v>1.063</v>
      </c>
      <c r="D15" s="10">
        <v>9.5</v>
      </c>
      <c r="E15" s="8">
        <v>1.82</v>
      </c>
      <c r="F15" s="13">
        <f t="shared" si="0"/>
        <v>68635.54588800001</v>
      </c>
      <c r="G15" s="11">
        <f>F15/12/45</f>
        <v>127.10286275555556</v>
      </c>
    </row>
    <row r="16" spans="1:7" ht="19.5" customHeight="1">
      <c r="A16" s="3" t="s">
        <v>29</v>
      </c>
      <c r="B16" s="2">
        <v>3734.4</v>
      </c>
      <c r="C16" s="2">
        <v>1.063</v>
      </c>
      <c r="D16" s="2">
        <v>10</v>
      </c>
      <c r="E16" s="8">
        <v>1.82</v>
      </c>
      <c r="F16" s="13">
        <f t="shared" si="0"/>
        <v>72247.94304</v>
      </c>
      <c r="G16" s="11">
        <f>F16/12/50</f>
        <v>120.4132384</v>
      </c>
    </row>
    <row r="17" spans="1:7" ht="19.5" customHeight="1">
      <c r="A17" s="3" t="s">
        <v>30</v>
      </c>
      <c r="B17" s="2">
        <v>3734.4</v>
      </c>
      <c r="C17" s="2">
        <v>1.063</v>
      </c>
      <c r="D17" s="2">
        <v>11</v>
      </c>
      <c r="E17" s="8">
        <v>1.82</v>
      </c>
      <c r="F17" s="13">
        <f t="shared" si="0"/>
        <v>79472.73734400001</v>
      </c>
      <c r="G17" s="11">
        <f>F17/12/60</f>
        <v>110.37880186666668</v>
      </c>
    </row>
    <row r="18" spans="1:7" ht="19.5" customHeight="1">
      <c r="A18" s="3" t="s">
        <v>31</v>
      </c>
      <c r="B18" s="2">
        <v>3734.4</v>
      </c>
      <c r="C18" s="2">
        <v>1.063</v>
      </c>
      <c r="D18" s="2">
        <v>12</v>
      </c>
      <c r="E18" s="8">
        <v>1.82</v>
      </c>
      <c r="F18" s="13">
        <f t="shared" si="0"/>
        <v>86697.531648</v>
      </c>
      <c r="G18" s="11">
        <f>F18/12/70</f>
        <v>103.2113472</v>
      </c>
    </row>
    <row r="19" spans="1:7" ht="19.5" customHeight="1">
      <c r="A19" s="3" t="s">
        <v>32</v>
      </c>
      <c r="B19" s="2">
        <v>3734.4</v>
      </c>
      <c r="C19" s="2">
        <v>1.063</v>
      </c>
      <c r="D19" s="2">
        <v>13</v>
      </c>
      <c r="E19" s="8">
        <v>1.82</v>
      </c>
      <c r="F19" s="13">
        <f t="shared" si="0"/>
        <v>93922.325952</v>
      </c>
      <c r="G19" s="11">
        <f>F19/12/80</f>
        <v>97.8357562</v>
      </c>
    </row>
    <row r="20" spans="1:7" ht="19.5" customHeight="1">
      <c r="A20" s="3" t="s">
        <v>33</v>
      </c>
      <c r="B20" s="2">
        <v>3734.4</v>
      </c>
      <c r="C20" s="2">
        <v>1.063</v>
      </c>
      <c r="D20" s="2">
        <v>14</v>
      </c>
      <c r="E20" s="8">
        <v>1.82</v>
      </c>
      <c r="F20" s="13">
        <f t="shared" si="0"/>
        <v>101147.120256</v>
      </c>
      <c r="G20" s="11">
        <f>F20/12/90</f>
        <v>93.65474097777778</v>
      </c>
    </row>
    <row r="21" spans="1:7" ht="19.5" customHeight="1">
      <c r="A21" s="3" t="s">
        <v>34</v>
      </c>
      <c r="B21" s="2">
        <v>3734.4</v>
      </c>
      <c r="C21" s="2">
        <v>1.063</v>
      </c>
      <c r="D21" s="2">
        <v>15</v>
      </c>
      <c r="E21" s="8">
        <v>1.82</v>
      </c>
      <c r="F21" s="13">
        <f t="shared" si="0"/>
        <v>108371.91456</v>
      </c>
      <c r="G21" s="11">
        <f>F21/12/100</f>
        <v>90.3099288</v>
      </c>
    </row>
    <row r="22" spans="1:7" ht="19.5" customHeight="1">
      <c r="A22" s="3" t="s">
        <v>35</v>
      </c>
      <c r="B22" s="2">
        <v>3734.4</v>
      </c>
      <c r="C22" s="2">
        <v>1.063</v>
      </c>
      <c r="D22" s="2">
        <v>16</v>
      </c>
      <c r="E22" s="8">
        <v>1.82</v>
      </c>
      <c r="F22" s="13">
        <f t="shared" si="0"/>
        <v>115596.708864</v>
      </c>
      <c r="G22" s="11">
        <f>F22/12/110</f>
        <v>87.5732642909091</v>
      </c>
    </row>
    <row r="23" spans="1:7" ht="19.5" customHeight="1">
      <c r="A23" s="3" t="s">
        <v>36</v>
      </c>
      <c r="B23" s="2">
        <v>3734.4</v>
      </c>
      <c r="C23" s="2">
        <v>1.063</v>
      </c>
      <c r="D23" s="2">
        <v>17</v>
      </c>
      <c r="E23" s="8">
        <v>1.82</v>
      </c>
      <c r="F23" s="13">
        <f t="shared" si="0"/>
        <v>122821.503168</v>
      </c>
      <c r="G23" s="11">
        <f>F23/12/120</f>
        <v>85.29271053333333</v>
      </c>
    </row>
    <row r="24" spans="1:7" ht="19.5" customHeight="1">
      <c r="A24" s="3" t="s">
        <v>37</v>
      </c>
      <c r="B24" s="2">
        <v>3734.4</v>
      </c>
      <c r="C24" s="2">
        <v>1.063</v>
      </c>
      <c r="D24" s="2">
        <v>18</v>
      </c>
      <c r="E24" s="8">
        <v>1.82</v>
      </c>
      <c r="F24" s="13">
        <f t="shared" si="0"/>
        <v>130046.29747199999</v>
      </c>
      <c r="G24" s="11">
        <f>F24/12/130</f>
        <v>83.36301119999999</v>
      </c>
    </row>
    <row r="25" spans="1:7" ht="19.5" customHeight="1">
      <c r="A25" s="3" t="s">
        <v>38</v>
      </c>
      <c r="B25" s="2">
        <v>3734.4</v>
      </c>
      <c r="C25" s="2">
        <v>1.063</v>
      </c>
      <c r="D25" s="2">
        <v>19</v>
      </c>
      <c r="E25" s="8">
        <v>1.82</v>
      </c>
      <c r="F25" s="13">
        <f t="shared" si="0"/>
        <v>137271.09177600002</v>
      </c>
      <c r="G25" s="11">
        <f>F25/12/140</f>
        <v>81.7089832</v>
      </c>
    </row>
    <row r="26" spans="1:7" ht="19.5" customHeight="1">
      <c r="A26" s="3" t="s">
        <v>39</v>
      </c>
      <c r="B26" s="2">
        <v>3734.4</v>
      </c>
      <c r="C26" s="2">
        <v>1.063</v>
      </c>
      <c r="D26" s="2">
        <v>20</v>
      </c>
      <c r="E26" s="8">
        <v>1.82</v>
      </c>
      <c r="F26" s="13">
        <f t="shared" si="0"/>
        <v>144495.88608</v>
      </c>
      <c r="G26" s="11">
        <f>F26/12/150</f>
        <v>80.27549226666666</v>
      </c>
    </row>
    <row r="27" spans="1:7" ht="19.5" customHeight="1">
      <c r="A27" s="3" t="s">
        <v>40</v>
      </c>
      <c r="B27" s="2">
        <v>3734.4</v>
      </c>
      <c r="C27" s="2">
        <v>1.063</v>
      </c>
      <c r="D27" s="2">
        <v>22</v>
      </c>
      <c r="E27" s="8">
        <v>1.82</v>
      </c>
      <c r="F27" s="13">
        <f t="shared" si="0"/>
        <v>158945.47468800002</v>
      </c>
      <c r="G27" s="11">
        <f>F27/12/160</f>
        <v>82.78410140000001</v>
      </c>
    </row>
    <row r="28" spans="1:7" ht="19.5" customHeight="1">
      <c r="A28" s="3" t="s">
        <v>41</v>
      </c>
      <c r="B28" s="2">
        <v>3734.4</v>
      </c>
      <c r="C28" s="2">
        <v>1.063</v>
      </c>
      <c r="D28" s="2">
        <v>24</v>
      </c>
      <c r="E28" s="8">
        <v>1.82</v>
      </c>
      <c r="F28" s="13">
        <f t="shared" si="0"/>
        <v>173395.063296</v>
      </c>
      <c r="G28" s="11">
        <f>F28/12/170</f>
        <v>84.99758004705882</v>
      </c>
    </row>
    <row r="29" spans="1:7" ht="19.5" customHeight="1">
      <c r="A29" s="3" t="s">
        <v>42</v>
      </c>
      <c r="B29" s="2">
        <v>3734.4</v>
      </c>
      <c r="C29" s="2">
        <v>1.063</v>
      </c>
      <c r="D29" s="2">
        <v>26</v>
      </c>
      <c r="E29" s="8">
        <v>1.82</v>
      </c>
      <c r="F29" s="13">
        <f t="shared" si="0"/>
        <v>187844.651904</v>
      </c>
      <c r="G29" s="11">
        <f>F29/12/180</f>
        <v>86.96511662222223</v>
      </c>
    </row>
    <row r="30" spans="1:7" ht="19.5" customHeight="1">
      <c r="A30" s="3" t="s">
        <v>43</v>
      </c>
      <c r="B30" s="2">
        <v>3734.4</v>
      </c>
      <c r="C30" s="2">
        <v>1.063</v>
      </c>
      <c r="D30" s="2">
        <v>28</v>
      </c>
      <c r="E30" s="8">
        <v>1.82</v>
      </c>
      <c r="F30" s="13">
        <f t="shared" si="0"/>
        <v>202294.240512</v>
      </c>
      <c r="G30" s="11">
        <f>F30/12/190</f>
        <v>88.72554408421053</v>
      </c>
    </row>
    <row r="31" spans="1:7" ht="19.5" customHeight="1">
      <c r="A31" s="3" t="s">
        <v>44</v>
      </c>
      <c r="B31" s="2">
        <v>3734.4</v>
      </c>
      <c r="C31" s="2">
        <v>1.063</v>
      </c>
      <c r="D31" s="2">
        <v>30</v>
      </c>
      <c r="E31" s="8">
        <v>1.82</v>
      </c>
      <c r="F31" s="13">
        <f t="shared" si="0"/>
        <v>216743.82912</v>
      </c>
      <c r="G31" s="11">
        <f>F31/12/200</f>
        <v>90.3099288</v>
      </c>
    </row>
    <row r="32" spans="1:7" ht="19.5" customHeight="1">
      <c r="A32" s="3" t="s">
        <v>2</v>
      </c>
      <c r="B32" s="2">
        <v>3734.4</v>
      </c>
      <c r="C32" s="2">
        <v>1.063</v>
      </c>
      <c r="D32" s="2">
        <v>33</v>
      </c>
      <c r="E32" s="8">
        <v>1.82</v>
      </c>
      <c r="F32" s="13">
        <f t="shared" si="0"/>
        <v>238418.21203199998</v>
      </c>
      <c r="G32" s="11">
        <f>F32/12/300</f>
        <v>66.22728112</v>
      </c>
    </row>
    <row r="33" spans="1:7" ht="19.5" customHeight="1">
      <c r="A33" s="3" t="s">
        <v>7</v>
      </c>
      <c r="B33" s="2">
        <v>3734.4</v>
      </c>
      <c r="C33" s="2">
        <v>1.063</v>
      </c>
      <c r="D33" s="2">
        <v>35</v>
      </c>
      <c r="E33" s="8">
        <v>1.82</v>
      </c>
      <c r="F33" s="13">
        <f t="shared" si="0"/>
        <v>252867.80063999997</v>
      </c>
      <c r="G33" s="11">
        <f>F33/12/400</f>
        <v>52.680791799999994</v>
      </c>
    </row>
    <row r="34" spans="1:7" ht="19.5" customHeight="1">
      <c r="A34" s="3" t="s">
        <v>3</v>
      </c>
      <c r="B34" s="2">
        <v>3734.4</v>
      </c>
      <c r="C34" s="2">
        <v>1.063</v>
      </c>
      <c r="D34" s="2">
        <v>40</v>
      </c>
      <c r="E34" s="8">
        <v>1.82</v>
      </c>
      <c r="F34" s="13">
        <f t="shared" si="0"/>
        <v>288991.77216</v>
      </c>
      <c r="G34" s="11">
        <f>F34/12/500</f>
        <v>48.165295359999995</v>
      </c>
    </row>
    <row r="35" spans="1:7" ht="19.5" customHeight="1">
      <c r="A35" s="3" t="s">
        <v>4</v>
      </c>
      <c r="B35" s="2">
        <v>3734.4</v>
      </c>
      <c r="C35" s="2">
        <v>1.063</v>
      </c>
      <c r="D35" s="2">
        <v>45</v>
      </c>
      <c r="E35" s="8">
        <v>1.82</v>
      </c>
      <c r="F35" s="13">
        <f t="shared" si="0"/>
        <v>325115.74368</v>
      </c>
      <c r="G35" s="11">
        <f>F35/12/600</f>
        <v>45.154964400000004</v>
      </c>
    </row>
    <row r="36" spans="1:7" ht="19.5" customHeight="1">
      <c r="A36" s="3" t="s">
        <v>5</v>
      </c>
      <c r="B36" s="2">
        <v>3734.4</v>
      </c>
      <c r="C36" s="2">
        <v>1.063</v>
      </c>
      <c r="D36" s="2">
        <v>50</v>
      </c>
      <c r="E36" s="8">
        <v>1.82</v>
      </c>
      <c r="F36" s="13">
        <f t="shared" si="0"/>
        <v>361239.7152</v>
      </c>
      <c r="G36" s="11">
        <f>F36/12/700</f>
        <v>43.00472799999999</v>
      </c>
    </row>
    <row r="37" spans="1:7" ht="19.5" customHeight="1">
      <c r="A37" s="23" t="s">
        <v>6</v>
      </c>
      <c r="B37" s="23"/>
      <c r="C37" s="23"/>
      <c r="D37" s="23"/>
      <c r="E37" s="23"/>
      <c r="F37" s="24"/>
      <c r="G37" s="11"/>
    </row>
    <row r="38" spans="1:7" ht="19.5" customHeight="1">
      <c r="A38" s="3" t="s">
        <v>16</v>
      </c>
      <c r="B38" s="2">
        <v>3734.4</v>
      </c>
      <c r="C38" s="2">
        <v>1.063</v>
      </c>
      <c r="D38" s="2">
        <v>2</v>
      </c>
      <c r="E38" s="8">
        <v>1.82</v>
      </c>
      <c r="F38" s="13">
        <f aca="true" t="shared" si="1" ref="F38:F69">B38*C38*D38*E38</f>
        <v>14449.588608</v>
      </c>
      <c r="G38" s="11">
        <f>F38/12/10</f>
        <v>120.4132384</v>
      </c>
    </row>
    <row r="39" spans="1:7" ht="19.5" customHeight="1">
      <c r="A39" s="3" t="s">
        <v>18</v>
      </c>
      <c r="B39" s="2">
        <v>3734.4</v>
      </c>
      <c r="C39" s="2">
        <v>1.063</v>
      </c>
      <c r="D39" s="2">
        <v>3</v>
      </c>
      <c r="E39" s="8">
        <v>1.82</v>
      </c>
      <c r="F39" s="13">
        <f t="shared" si="1"/>
        <v>21674.382912</v>
      </c>
      <c r="G39" s="11">
        <f>F39/12/15</f>
        <v>120.4132384</v>
      </c>
    </row>
    <row r="40" spans="1:7" ht="19.5" customHeight="1">
      <c r="A40" s="3" t="s">
        <v>23</v>
      </c>
      <c r="B40" s="2">
        <v>3734.4</v>
      </c>
      <c r="C40" s="2">
        <v>1.063</v>
      </c>
      <c r="D40" s="2">
        <v>4</v>
      </c>
      <c r="E40" s="8">
        <v>1.82</v>
      </c>
      <c r="F40" s="13">
        <f t="shared" si="1"/>
        <v>28899.177216</v>
      </c>
      <c r="G40" s="11">
        <f>F40/12/20</f>
        <v>120.4132384</v>
      </c>
    </row>
    <row r="41" spans="1:7" ht="19.5" customHeight="1">
      <c r="A41" s="3" t="s">
        <v>45</v>
      </c>
      <c r="B41" s="2">
        <v>3734.4</v>
      </c>
      <c r="C41" s="2">
        <v>1.063</v>
      </c>
      <c r="D41" s="2">
        <v>5</v>
      </c>
      <c r="E41" s="8">
        <v>1.82</v>
      </c>
      <c r="F41" s="13">
        <f t="shared" si="1"/>
        <v>36123.97152</v>
      </c>
      <c r="G41" s="11">
        <f>F41/12/25</f>
        <v>120.4132384</v>
      </c>
    </row>
    <row r="42" spans="1:7" ht="19.5" customHeight="1">
      <c r="A42" s="3" t="s">
        <v>25</v>
      </c>
      <c r="B42" s="2">
        <v>3734.4</v>
      </c>
      <c r="C42" s="2">
        <v>1.063</v>
      </c>
      <c r="D42" s="2">
        <v>6</v>
      </c>
      <c r="E42" s="8">
        <v>1.82</v>
      </c>
      <c r="F42" s="13">
        <f t="shared" si="1"/>
        <v>43348.765824</v>
      </c>
      <c r="G42" s="11">
        <f>F42/12/30</f>
        <v>120.4132384</v>
      </c>
    </row>
    <row r="43" spans="1:7" ht="19.5" customHeight="1">
      <c r="A43" s="3" t="s">
        <v>26</v>
      </c>
      <c r="B43" s="2">
        <v>3734.4</v>
      </c>
      <c r="C43" s="2">
        <v>1.063</v>
      </c>
      <c r="D43" s="2">
        <v>7</v>
      </c>
      <c r="E43" s="8">
        <v>1.82</v>
      </c>
      <c r="F43" s="13">
        <f t="shared" si="1"/>
        <v>50573.560128</v>
      </c>
      <c r="G43" s="11">
        <f>F43/12/35</f>
        <v>120.4132384</v>
      </c>
    </row>
    <row r="44" spans="1:7" ht="19.5" customHeight="1">
      <c r="A44" s="3" t="s">
        <v>27</v>
      </c>
      <c r="B44" s="2">
        <v>3734.4</v>
      </c>
      <c r="C44" s="2">
        <v>1.063</v>
      </c>
      <c r="D44" s="2">
        <v>8</v>
      </c>
      <c r="E44" s="8">
        <v>1.82</v>
      </c>
      <c r="F44" s="13">
        <f t="shared" si="1"/>
        <v>57798.354432</v>
      </c>
      <c r="G44" s="11">
        <f>F44/12/40</f>
        <v>120.4132384</v>
      </c>
    </row>
    <row r="45" spans="1:7" ht="19.5" customHeight="1">
      <c r="A45" s="3" t="s">
        <v>28</v>
      </c>
      <c r="B45" s="2">
        <v>3734.4</v>
      </c>
      <c r="C45" s="2">
        <v>1.063</v>
      </c>
      <c r="D45" s="2">
        <v>9</v>
      </c>
      <c r="E45" s="8">
        <v>1.82</v>
      </c>
      <c r="F45" s="13">
        <f t="shared" si="1"/>
        <v>65023.148735999996</v>
      </c>
      <c r="G45" s="11">
        <f>F45/12/45</f>
        <v>120.41323839999998</v>
      </c>
    </row>
    <row r="46" spans="1:7" ht="19.5" customHeight="1">
      <c r="A46" s="3" t="s">
        <v>29</v>
      </c>
      <c r="B46" s="2">
        <v>3734.4</v>
      </c>
      <c r="C46" s="2">
        <v>1.063</v>
      </c>
      <c r="D46" s="2">
        <v>10</v>
      </c>
      <c r="E46" s="8">
        <v>1.82</v>
      </c>
      <c r="F46" s="13">
        <f t="shared" si="1"/>
        <v>72247.94304</v>
      </c>
      <c r="G46" s="11">
        <f>F46/12/50</f>
        <v>120.4132384</v>
      </c>
    </row>
    <row r="47" spans="1:7" ht="19.5" customHeight="1">
      <c r="A47" s="3" t="s">
        <v>46</v>
      </c>
      <c r="B47" s="2">
        <v>3734.4</v>
      </c>
      <c r="C47" s="2">
        <v>1.063</v>
      </c>
      <c r="D47" s="2">
        <v>11</v>
      </c>
      <c r="E47" s="8">
        <v>1.82</v>
      </c>
      <c r="F47" s="13">
        <f t="shared" si="1"/>
        <v>79472.73734400001</v>
      </c>
      <c r="G47" s="11">
        <f>F47/12/55</f>
        <v>120.41323840000001</v>
      </c>
    </row>
    <row r="48" spans="1:7" ht="19.5" customHeight="1">
      <c r="A48" s="3" t="s">
        <v>47</v>
      </c>
      <c r="B48" s="2">
        <v>3734.4</v>
      </c>
      <c r="C48" s="2">
        <v>1.063</v>
      </c>
      <c r="D48" s="2">
        <v>12</v>
      </c>
      <c r="E48" s="8">
        <v>1.82</v>
      </c>
      <c r="F48" s="13">
        <f t="shared" si="1"/>
        <v>86697.531648</v>
      </c>
      <c r="G48" s="11">
        <f>F48/12/60</f>
        <v>120.4132384</v>
      </c>
    </row>
    <row r="49" spans="1:7" ht="19.5" customHeight="1">
      <c r="A49" s="3" t="s">
        <v>31</v>
      </c>
      <c r="B49" s="2">
        <v>3734.4</v>
      </c>
      <c r="C49" s="2">
        <v>1.063</v>
      </c>
      <c r="D49" s="2">
        <v>16</v>
      </c>
      <c r="E49" s="8">
        <v>1.82</v>
      </c>
      <c r="F49" s="13">
        <f t="shared" si="1"/>
        <v>115596.708864</v>
      </c>
      <c r="G49" s="11">
        <f>F49/12/70</f>
        <v>137.6151296</v>
      </c>
    </row>
    <row r="50" spans="1:7" ht="19.5" customHeight="1">
      <c r="A50" s="3" t="s">
        <v>48</v>
      </c>
      <c r="B50" s="2">
        <v>3734.4</v>
      </c>
      <c r="C50" s="2">
        <v>1.063</v>
      </c>
      <c r="D50" s="2">
        <v>18</v>
      </c>
      <c r="E50" s="8">
        <v>1.82</v>
      </c>
      <c r="F50" s="13">
        <f t="shared" si="1"/>
        <v>130046.29747199999</v>
      </c>
      <c r="G50" s="11">
        <f>F50/12/80</f>
        <v>135.46489319999998</v>
      </c>
    </row>
    <row r="51" spans="1:7" ht="19.5" customHeight="1">
      <c r="A51" s="3" t="s">
        <v>33</v>
      </c>
      <c r="B51" s="2">
        <v>3734.4</v>
      </c>
      <c r="C51" s="2">
        <v>1.063</v>
      </c>
      <c r="D51" s="2">
        <v>20</v>
      </c>
      <c r="E51" s="8">
        <v>1.82</v>
      </c>
      <c r="F51" s="13">
        <f t="shared" si="1"/>
        <v>144495.88608</v>
      </c>
      <c r="G51" s="11">
        <f>F51/12/90</f>
        <v>133.79248711111111</v>
      </c>
    </row>
    <row r="52" spans="1:7" ht="19.5" customHeight="1">
      <c r="A52" s="3" t="s">
        <v>34</v>
      </c>
      <c r="B52" s="2">
        <v>3734.4</v>
      </c>
      <c r="C52" s="2">
        <v>1.063</v>
      </c>
      <c r="D52" s="2">
        <v>22</v>
      </c>
      <c r="E52" s="8">
        <v>1.82</v>
      </c>
      <c r="F52" s="13">
        <f t="shared" si="1"/>
        <v>158945.47468800002</v>
      </c>
      <c r="G52" s="11">
        <f>F52/12/100</f>
        <v>132.45456224</v>
      </c>
    </row>
    <row r="53" spans="1:7" ht="19.5" customHeight="1">
      <c r="A53" s="3" t="s">
        <v>35</v>
      </c>
      <c r="B53" s="2">
        <v>3734.4</v>
      </c>
      <c r="C53" s="2">
        <v>1.063</v>
      </c>
      <c r="D53" s="2">
        <v>24</v>
      </c>
      <c r="E53" s="8">
        <v>1.82</v>
      </c>
      <c r="F53" s="13">
        <f t="shared" si="1"/>
        <v>173395.063296</v>
      </c>
      <c r="G53" s="11">
        <f>F53/12/110</f>
        <v>131.35989643636364</v>
      </c>
    </row>
    <row r="54" spans="1:7" ht="19.5" customHeight="1">
      <c r="A54" s="3" t="s">
        <v>36</v>
      </c>
      <c r="B54" s="2">
        <v>3734.4</v>
      </c>
      <c r="C54" s="2">
        <v>1.063</v>
      </c>
      <c r="D54" s="2">
        <v>26</v>
      </c>
      <c r="E54" s="8">
        <v>1.82</v>
      </c>
      <c r="F54" s="13">
        <f t="shared" si="1"/>
        <v>187844.651904</v>
      </c>
      <c r="G54" s="11">
        <f>F54/12/120</f>
        <v>130.44767493333333</v>
      </c>
    </row>
    <row r="55" spans="1:7" ht="19.5" customHeight="1">
      <c r="A55" s="3" t="s">
        <v>49</v>
      </c>
      <c r="B55" s="2">
        <v>3734.4</v>
      </c>
      <c r="C55" s="2">
        <v>1.063</v>
      </c>
      <c r="D55" s="2">
        <v>28</v>
      </c>
      <c r="E55" s="8">
        <v>1.82</v>
      </c>
      <c r="F55" s="13">
        <f t="shared" si="1"/>
        <v>202294.240512</v>
      </c>
      <c r="G55" s="11">
        <f>F55/12/130</f>
        <v>129.67579519999998</v>
      </c>
    </row>
    <row r="56" spans="1:7" ht="19.5" customHeight="1">
      <c r="A56" s="3" t="s">
        <v>38</v>
      </c>
      <c r="B56" s="2">
        <v>3734.4</v>
      </c>
      <c r="C56" s="2">
        <v>1.063</v>
      </c>
      <c r="D56" s="2">
        <v>30</v>
      </c>
      <c r="E56" s="8">
        <v>1.82</v>
      </c>
      <c r="F56" s="13">
        <f t="shared" si="1"/>
        <v>216743.82912</v>
      </c>
      <c r="G56" s="11">
        <f>F56/12/140</f>
        <v>129.014184</v>
      </c>
    </row>
    <row r="57" spans="1:7" ht="19.5" customHeight="1">
      <c r="A57" s="3" t="s">
        <v>39</v>
      </c>
      <c r="B57" s="2">
        <v>3734.4</v>
      </c>
      <c r="C57" s="2">
        <v>1.063</v>
      </c>
      <c r="D57" s="2">
        <v>32</v>
      </c>
      <c r="E57" s="8">
        <v>1.82</v>
      </c>
      <c r="F57" s="13">
        <f t="shared" si="1"/>
        <v>231193.417728</v>
      </c>
      <c r="G57" s="11">
        <f>F57/12/150</f>
        <v>128.44078762666666</v>
      </c>
    </row>
    <row r="58" spans="1:7" ht="19.5" customHeight="1">
      <c r="A58" s="3" t="s">
        <v>40</v>
      </c>
      <c r="B58" s="2">
        <v>3734.4</v>
      </c>
      <c r="C58" s="2">
        <v>1.063</v>
      </c>
      <c r="D58" s="2">
        <v>34</v>
      </c>
      <c r="E58" s="8">
        <v>1.82</v>
      </c>
      <c r="F58" s="13">
        <f t="shared" si="1"/>
        <v>245643.006336</v>
      </c>
      <c r="G58" s="11">
        <f>F58/12/160</f>
        <v>127.93906580000001</v>
      </c>
    </row>
    <row r="59" spans="1:7" ht="19.5" customHeight="1">
      <c r="A59" s="3" t="s">
        <v>41</v>
      </c>
      <c r="B59" s="2">
        <v>3734.4</v>
      </c>
      <c r="C59" s="2">
        <v>1.063</v>
      </c>
      <c r="D59" s="2">
        <v>36</v>
      </c>
      <c r="E59" s="8">
        <v>1.82</v>
      </c>
      <c r="F59" s="13">
        <f t="shared" si="1"/>
        <v>260092.59494399998</v>
      </c>
      <c r="G59" s="11">
        <f>F59/12/170</f>
        <v>127.49637007058821</v>
      </c>
    </row>
    <row r="60" spans="1:7" ht="19.5" customHeight="1">
      <c r="A60" s="3" t="s">
        <v>42</v>
      </c>
      <c r="B60" s="2">
        <v>3734.4</v>
      </c>
      <c r="C60" s="2">
        <v>1.063</v>
      </c>
      <c r="D60" s="2">
        <v>38</v>
      </c>
      <c r="E60" s="8">
        <v>1.82</v>
      </c>
      <c r="F60" s="13">
        <f t="shared" si="1"/>
        <v>274542.18355200003</v>
      </c>
      <c r="G60" s="11">
        <f>F60/12/180</f>
        <v>127.10286275555556</v>
      </c>
    </row>
    <row r="61" spans="1:7" ht="19.5" customHeight="1">
      <c r="A61" s="3" t="s">
        <v>43</v>
      </c>
      <c r="B61" s="2">
        <v>3734.4</v>
      </c>
      <c r="C61" s="2">
        <v>1.063</v>
      </c>
      <c r="D61" s="2">
        <v>40</v>
      </c>
      <c r="E61" s="8">
        <v>1.82</v>
      </c>
      <c r="F61" s="13">
        <f t="shared" si="1"/>
        <v>288991.77216</v>
      </c>
      <c r="G61" s="11">
        <f>F61/12/190</f>
        <v>126.75077726315789</v>
      </c>
    </row>
    <row r="62" spans="1:7" ht="19.5" customHeight="1">
      <c r="A62" s="3" t="s">
        <v>44</v>
      </c>
      <c r="B62" s="2">
        <v>3734.4</v>
      </c>
      <c r="C62" s="2">
        <v>1.063</v>
      </c>
      <c r="D62" s="2">
        <v>42</v>
      </c>
      <c r="E62" s="8">
        <v>1.82</v>
      </c>
      <c r="F62" s="13">
        <f t="shared" si="1"/>
        <v>303441.360768</v>
      </c>
      <c r="G62" s="11">
        <f>F62/12/200</f>
        <v>126.43390032</v>
      </c>
    </row>
    <row r="63" spans="1:7" ht="19.5" customHeight="1">
      <c r="A63" s="3" t="s">
        <v>2</v>
      </c>
      <c r="B63" s="2">
        <v>3734.4</v>
      </c>
      <c r="C63" s="2">
        <v>1.063</v>
      </c>
      <c r="D63" s="2">
        <v>44</v>
      </c>
      <c r="E63" s="8">
        <v>1.82</v>
      </c>
      <c r="F63" s="13">
        <f t="shared" si="1"/>
        <v>317890.94937600003</v>
      </c>
      <c r="G63" s="11">
        <f>F63/12/300</f>
        <v>88.30304149333334</v>
      </c>
    </row>
    <row r="64" spans="1:7" ht="19.5" customHeight="1">
      <c r="A64" s="3" t="s">
        <v>7</v>
      </c>
      <c r="B64" s="2">
        <v>3734.4</v>
      </c>
      <c r="C64" s="2">
        <v>1.063</v>
      </c>
      <c r="D64" s="2">
        <v>46</v>
      </c>
      <c r="E64" s="8">
        <v>1.82</v>
      </c>
      <c r="F64" s="13">
        <f t="shared" si="1"/>
        <v>332340.537984</v>
      </c>
      <c r="G64" s="11">
        <f>F64/12/400</f>
        <v>69.23761208</v>
      </c>
    </row>
    <row r="65" spans="1:7" ht="19.5" customHeight="1">
      <c r="A65" s="3" t="s">
        <v>3</v>
      </c>
      <c r="B65" s="2">
        <v>3734.4</v>
      </c>
      <c r="C65" s="2">
        <v>1.063</v>
      </c>
      <c r="D65" s="2">
        <v>48</v>
      </c>
      <c r="E65" s="8">
        <v>1.82</v>
      </c>
      <c r="F65" s="13">
        <f t="shared" si="1"/>
        <v>346790.126592</v>
      </c>
      <c r="G65" s="11">
        <f>F65/12/500</f>
        <v>57.798354432000004</v>
      </c>
    </row>
    <row r="66" spans="1:7" ht="19.5" customHeight="1">
      <c r="A66" s="3" t="s">
        <v>4</v>
      </c>
      <c r="B66" s="2">
        <v>3734.4</v>
      </c>
      <c r="C66" s="2">
        <v>1.063</v>
      </c>
      <c r="D66" s="2">
        <v>50</v>
      </c>
      <c r="E66" s="8">
        <v>1.82</v>
      </c>
      <c r="F66" s="13">
        <f t="shared" si="1"/>
        <v>361239.7152</v>
      </c>
      <c r="G66" s="11">
        <f>F66/12/600</f>
        <v>50.172182666666664</v>
      </c>
    </row>
    <row r="67" spans="1:7" ht="19.5" customHeight="1">
      <c r="A67" s="3" t="s">
        <v>8</v>
      </c>
      <c r="B67" s="2">
        <v>3734.4</v>
      </c>
      <c r="C67" s="2">
        <v>1.063</v>
      </c>
      <c r="D67" s="2">
        <v>60</v>
      </c>
      <c r="E67" s="8">
        <v>1.82</v>
      </c>
      <c r="F67" s="13">
        <f t="shared" si="1"/>
        <v>433487.65824</v>
      </c>
      <c r="G67" s="11">
        <f>F67/12/700</f>
        <v>51.605673599999996</v>
      </c>
    </row>
    <row r="68" spans="1:7" ht="19.5" customHeight="1">
      <c r="A68" s="3" t="s">
        <v>9</v>
      </c>
      <c r="B68" s="2">
        <v>3734.4</v>
      </c>
      <c r="C68" s="2">
        <v>1.063</v>
      </c>
      <c r="D68" s="2">
        <v>80</v>
      </c>
      <c r="E68" s="8">
        <v>1.82</v>
      </c>
      <c r="F68" s="13">
        <f t="shared" si="1"/>
        <v>577983.54432</v>
      </c>
      <c r="G68" s="11">
        <f>F68/12/800</f>
        <v>60.2066192</v>
      </c>
    </row>
    <row r="69" spans="1:7" ht="19.5" customHeight="1">
      <c r="A69" s="3" t="s">
        <v>10</v>
      </c>
      <c r="B69" s="2">
        <v>3734.4</v>
      </c>
      <c r="C69" s="2">
        <v>1.063</v>
      </c>
      <c r="D69" s="2">
        <v>100</v>
      </c>
      <c r="E69" s="8">
        <v>1.82</v>
      </c>
      <c r="F69" s="13">
        <f t="shared" si="1"/>
        <v>722479.4304</v>
      </c>
      <c r="G69" s="11">
        <f>F69/12/900</f>
        <v>66.89624355555554</v>
      </c>
    </row>
  </sheetData>
  <sheetProtection/>
  <mergeCells count="8">
    <mergeCell ref="A37:F37"/>
    <mergeCell ref="A2:A4"/>
    <mergeCell ref="B2:B4"/>
    <mergeCell ref="C2:C4"/>
    <mergeCell ref="D2:D4"/>
    <mergeCell ref="E2:E4"/>
    <mergeCell ref="F2:F4"/>
    <mergeCell ref="A7:F7"/>
  </mergeCells>
  <printOptions/>
  <pageMargins left="0.5118110236220472" right="0.31496062992125984" top="0.5511811023622047" bottom="0.35433070866141736" header="0" footer="0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Панасенко Марина Михайловна</dc:creator>
  <cp:keywords/>
  <dc:description/>
  <cp:lastModifiedBy>User</cp:lastModifiedBy>
  <cp:lastPrinted>2016-11-30T09:26:44Z</cp:lastPrinted>
  <dcterms:created xsi:type="dcterms:W3CDTF">2016-07-21T10:41:39Z</dcterms:created>
  <dcterms:modified xsi:type="dcterms:W3CDTF">2016-12-01T08:18:59Z</dcterms:modified>
  <cp:category/>
  <cp:version/>
  <cp:contentType/>
  <cp:contentStatus/>
</cp:coreProperties>
</file>